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Gruodis/2024 12 20-22/"/>
    </mc:Choice>
  </mc:AlternateContent>
  <xr:revisionPtr revIDLastSave="3281" documentId="13_ncr:1_{4E7620D2-5167-490C-AB30-90BD1A019D26}" xr6:coauthVersionLast="47" xr6:coauthVersionMax="47" xr10:uidLastSave="{DA60D461-82F8-4A96-80A2-A96719750540}"/>
  <bookViews>
    <workbookView xWindow="1245" yWindow="735" windowWidth="21540" windowHeight="12405" xr2:uid="{00000000-000D-0000-FFFF-FFFF00000000}"/>
  </bookViews>
  <sheets>
    <sheet name="12.20-12.22" sheetId="34" r:id="rId1"/>
    <sheet name="12.13-12.15" sheetId="33" r:id="rId2"/>
    <sheet name="12.06-12.08" sheetId="32" r:id="rId3"/>
    <sheet name="11.29-12.01" sheetId="31" r:id="rId4"/>
    <sheet name="11.22-11.24" sheetId="30" r:id="rId5"/>
    <sheet name="11.15-11.17" sheetId="28" r:id="rId6"/>
    <sheet name="11.08-11.10" sheetId="27" r:id="rId7"/>
    <sheet name="11.01-11.03" sheetId="26" r:id="rId8"/>
    <sheet name="10.25-10.27" sheetId="25" r:id="rId9"/>
    <sheet name="10.18-10.20" sheetId="24" r:id="rId10"/>
    <sheet name="10.11-10.13" sheetId="23" r:id="rId11"/>
    <sheet name="10.04-10.06" sheetId="22" r:id="rId12"/>
    <sheet name="09.27-09.29" sheetId="21" r:id="rId13"/>
    <sheet name="09.20-09.22" sheetId="19" r:id="rId14"/>
    <sheet name="09.13-09.15" sheetId="18" r:id="rId15"/>
    <sheet name="09.06-09.08" sheetId="17" r:id="rId16"/>
    <sheet name="08.30-09.01" sheetId="16" r:id="rId17"/>
    <sheet name="08.23-08.25" sheetId="15" r:id="rId18"/>
    <sheet name="08.16-08.18" sheetId="14" r:id="rId19"/>
    <sheet name="08.09-08.11" sheetId="13" r:id="rId20"/>
    <sheet name="08.02-08.04" sheetId="12" r:id="rId21"/>
    <sheet name="07.26-07.28" sheetId="11" r:id="rId22"/>
    <sheet name="07.19-07.21" sheetId="10" r:id="rId23"/>
    <sheet name="07.12-07.14" sheetId="9" r:id="rId24"/>
    <sheet name="07.05-07.07" sheetId="8" r:id="rId25"/>
    <sheet name="06.28-06.30" sheetId="7" r:id="rId26"/>
    <sheet name="06.21-06.23" sheetId="6" r:id="rId27"/>
    <sheet name="06.14-06.16" sheetId="5" r:id="rId28"/>
    <sheet name="06.07-06.09 " sheetId="4" r:id="rId29"/>
    <sheet name="05.31-06.02" sheetId="3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4" l="1"/>
  <c r="D35" i="34"/>
  <c r="F20" i="34" l="1"/>
  <c r="I5" i="34"/>
  <c r="I31" i="34" l="1"/>
  <c r="F19" i="34"/>
  <c r="I33" i="34"/>
  <c r="I32" i="34"/>
  <c r="F12" i="34" l="1"/>
  <c r="F9" i="34"/>
  <c r="F8" i="34"/>
  <c r="F14" i="34" l="1"/>
  <c r="F35" i="34" l="1"/>
  <c r="I26" i="34"/>
  <c r="F26" i="34"/>
  <c r="I34" i="34"/>
  <c r="F34" i="34"/>
  <c r="I30" i="34"/>
  <c r="F30" i="34"/>
  <c r="F29" i="34"/>
  <c r="I24" i="34"/>
  <c r="F24" i="34"/>
  <c r="I20" i="34"/>
  <c r="I23" i="34"/>
  <c r="F23" i="34"/>
  <c r="I27" i="34"/>
  <c r="F27" i="34"/>
  <c r="I21" i="34"/>
  <c r="F21" i="34"/>
  <c r="I28" i="34"/>
  <c r="F28" i="34"/>
  <c r="I25" i="34"/>
  <c r="F25" i="34"/>
  <c r="I19" i="34"/>
  <c r="I17" i="34"/>
  <c r="F17" i="34"/>
  <c r="I18" i="34"/>
  <c r="F22" i="34"/>
  <c r="I10" i="34"/>
  <c r="F10" i="34"/>
  <c r="I13" i="34"/>
  <c r="F13" i="34"/>
  <c r="F15" i="34"/>
  <c r="I16" i="34"/>
  <c r="F16" i="34"/>
  <c r="F11" i="34"/>
  <c r="I14" i="34"/>
  <c r="I9" i="34"/>
  <c r="I12" i="34"/>
  <c r="I7" i="34"/>
  <c r="F7" i="34"/>
  <c r="I6" i="34"/>
  <c r="F6" i="34"/>
  <c r="I4" i="34"/>
  <c r="F4" i="34"/>
  <c r="F19" i="33"/>
  <c r="I19" i="33"/>
  <c r="G33" i="33"/>
  <c r="D33" i="33"/>
  <c r="I9" i="33"/>
  <c r="I32" i="33"/>
  <c r="I17" i="33" l="1"/>
  <c r="F17" i="33"/>
  <c r="I25" i="33" l="1"/>
  <c r="F4" i="33"/>
  <c r="F12" i="33"/>
  <c r="F15" i="33" l="1"/>
  <c r="I7" i="33"/>
  <c r="I6" i="33"/>
  <c r="I31" i="33" l="1"/>
  <c r="I18" i="33" l="1"/>
  <c r="F33" i="33"/>
  <c r="I28" i="33"/>
  <c r="F28" i="33"/>
  <c r="I26" i="33"/>
  <c r="F26" i="33"/>
  <c r="I30" i="33"/>
  <c r="F30" i="33"/>
  <c r="I23" i="33"/>
  <c r="F23" i="33"/>
  <c r="I24" i="33"/>
  <c r="F24" i="33"/>
  <c r="I21" i="33"/>
  <c r="F21" i="33"/>
  <c r="I16" i="33"/>
  <c r="F16" i="33"/>
  <c r="I22" i="33"/>
  <c r="F22" i="33"/>
  <c r="I29" i="33"/>
  <c r="F29" i="33"/>
  <c r="F27" i="33"/>
  <c r="I20" i="33"/>
  <c r="F20" i="33"/>
  <c r="I14" i="33"/>
  <c r="F14" i="33"/>
  <c r="I13" i="33"/>
  <c r="F13" i="33"/>
  <c r="I11" i="33"/>
  <c r="F11" i="33"/>
  <c r="F10" i="33"/>
  <c r="I4" i="33"/>
  <c r="I5" i="33"/>
  <c r="F5" i="33"/>
  <c r="I3" i="33"/>
  <c r="F3" i="33"/>
  <c r="I29" i="32" l="1"/>
  <c r="F3" i="32"/>
  <c r="I5" i="32"/>
  <c r="I28" i="32" l="1"/>
  <c r="F8" i="32" l="1"/>
  <c r="F25" i="32" l="1"/>
  <c r="G35" i="32" l="1"/>
  <c r="D35" i="32"/>
  <c r="F35" i="32" s="1"/>
  <c r="F34" i="32"/>
  <c r="I32" i="32"/>
  <c r="F32" i="32"/>
  <c r="F31" i="32"/>
  <c r="I25" i="32"/>
  <c r="I27" i="32"/>
  <c r="F27" i="32"/>
  <c r="I26" i="32"/>
  <c r="F26" i="32"/>
  <c r="I20" i="32"/>
  <c r="F20" i="32"/>
  <c r="I18" i="32"/>
  <c r="F18" i="32"/>
  <c r="I33" i="32"/>
  <c r="F33" i="32"/>
  <c r="I21" i="32"/>
  <c r="F21" i="32"/>
  <c r="I23" i="32"/>
  <c r="F23" i="32"/>
  <c r="I24" i="32"/>
  <c r="F24" i="32"/>
  <c r="I30" i="32"/>
  <c r="F30" i="32"/>
  <c r="I19" i="32"/>
  <c r="F19" i="32"/>
  <c r="I15" i="32"/>
  <c r="F15" i="32"/>
  <c r="I17" i="32"/>
  <c r="F17" i="32"/>
  <c r="I13" i="32"/>
  <c r="F13" i="32"/>
  <c r="F14" i="32"/>
  <c r="I10" i="32"/>
  <c r="F10" i="32"/>
  <c r="I11" i="32"/>
  <c r="F11" i="32"/>
  <c r="I8" i="32"/>
  <c r="F7" i="32"/>
  <c r="I4" i="32"/>
  <c r="F4" i="32"/>
  <c r="I3" i="32"/>
  <c r="G30" i="31" l="1"/>
  <c r="D30" i="31"/>
  <c r="I3" i="31"/>
  <c r="I25" i="31" l="1"/>
  <c r="I6" i="31"/>
  <c r="F8" i="31" l="1"/>
  <c r="F15" i="31" l="1"/>
  <c r="F28" i="31" l="1"/>
  <c r="F19" i="31"/>
  <c r="F29" i="31"/>
  <c r="I13" i="31"/>
  <c r="I23" i="31"/>
  <c r="F30" i="31"/>
  <c r="F26" i="31"/>
  <c r="I21" i="31"/>
  <c r="F21" i="31"/>
  <c r="I28" i="31"/>
  <c r="I24" i="31"/>
  <c r="F24" i="31"/>
  <c r="I22" i="31"/>
  <c r="F22" i="31"/>
  <c r="I20" i="31"/>
  <c r="F20" i="31"/>
  <c r="I27" i="31"/>
  <c r="F27" i="31"/>
  <c r="I17" i="31"/>
  <c r="F17" i="31"/>
  <c r="I19" i="31"/>
  <c r="I16" i="31"/>
  <c r="F16" i="31"/>
  <c r="I14" i="31"/>
  <c r="F14" i="31"/>
  <c r="F13" i="31"/>
  <c r="I18" i="31"/>
  <c r="F18" i="31"/>
  <c r="I15" i="31"/>
  <c r="I12" i="31"/>
  <c r="F12" i="31"/>
  <c r="I11" i="31"/>
  <c r="F11" i="31"/>
  <c r="F9" i="31"/>
  <c r="I8" i="31"/>
  <c r="I10" i="31"/>
  <c r="F10" i="31"/>
  <c r="I7" i="31"/>
  <c r="F7" i="31"/>
  <c r="F5" i="31"/>
  <c r="I4" i="31"/>
  <c r="F4" i="31"/>
  <c r="I36" i="30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<sst xmlns="http://schemas.openxmlformats.org/spreadsheetml/2006/main" count="3685" uniqueCount="346">
  <si>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</si>
  <si>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</si>
  <si>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</si>
  <si>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</si>
  <si>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</si>
  <si>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</si>
  <si>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</si>
  <si>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</si>
  <si>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</si>
  <si>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</si>
  <si>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</si>
  <si>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</si>
  <si>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</si>
  <si>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</si>
  <si>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</si>
  <si>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</si>
  <si>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</si>
  <si>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</si>
  <si>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</si>
  <si>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</si>
  <si>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</si>
  <si>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</si>
  <si>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</si>
  <si>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</si>
  <si>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</si>
  <si>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</si>
  <si>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</si>
  <si>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</si>
  <si>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</si>
  <si>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</si>
  <si>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</si>
  <si>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</si>
  <si>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</si>
  <si>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</si>
  <si>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</si>
  <si>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</si>
  <si>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</si>
  <si>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</si>
  <si>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</si>
  <si>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</si>
  <si>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</si>
  <si>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</si>
  <si>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</si>
  <si>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</si>
  <si>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</si>
  <si>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</si>
  <si>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</si>
  <si>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</si>
  <si>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</si>
  <si>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</si>
  <si>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</si>
  <si>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</si>
  <si>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</si>
  <si>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</si>
  <si>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</si>
  <si>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</si>
  <si>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</si>
  <si>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</si>
  <si>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</si>
  <si>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</si>
  <si>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</si>
  <si>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</si>
  <si>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</si>
  <si>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</si>
  <si>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</si>
  <si>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</si>
  <si>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</si>
  <si>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</si>
  <si>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</si>
  <si>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</si>
  <si>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</si>
  <si>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</si>
  <si>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</si>
  <si>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</si>
  <si>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</si>
  <si>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</si>
  <si>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</si>
  <si>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</si>
  <si>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</si>
  <si>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</si>
  <si>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</si>
  <si>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</si>
  <si>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</si>
  <si>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</si>
  <si>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</si>
  <si>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</si>
  <si>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</si>
  <si>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</si>
  <si>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</si>
  <si>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</si>
  <si>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</si>
  <si>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</si>
  <si>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</si>
  <si>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</si>
  <si>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</si>
  <si>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</si>
  <si>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</si>
  <si>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</si>
  <si>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</si>
  <si>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</si>
  <si>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</si>
  <si>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</si>
  <si>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</si>
  <si>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</si>
  <si>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</si>
  <si>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</si>
  <si>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</si>
  <si>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</si>
  <si>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</si>
  <si>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</si>
  <si>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</si>
  <si>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</si>
  <si>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</si>
  <si>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</si>
  <si>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</si>
  <si>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</si>
  <si>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</si>
  <si>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</si>
  <si>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</si>
  <si>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</si>
  <si>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</si>
  <si>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</si>
  <si>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</si>
  <si>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</si>
  <si>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</si>
  <si>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</si>
  <si>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</si>
  <si>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</si>
  <si>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</si>
  <si>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</si>
  <si>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</si>
  <si>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</si>
  <si>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</si>
  <si>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</si>
  <si>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</si>
  <si>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</si>
  <si>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</si>
  <si>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</si>
  <si>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</si>
  <si>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</si>
  <si>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</si>
  <si>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</si>
  <si>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</si>
  <si>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</si>
  <si>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</si>
  <si>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</si>
  <si>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</si>
  <si>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</si>
  <si>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</si>
  <si>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</si>
  <si>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</si>
  <si>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</si>
  <si>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</si>
  <si>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</si>
  <si>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</si>
  <si>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</si>
  <si>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</si>
  <si>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</si>
  <si>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</si>
  <si>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</si>
  <si>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</si>
  <si>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</si>
  <si>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</si>
  <si>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</si>
  <si>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</si>
  <si>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</si>
  <si>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</si>
  <si>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</si>
  <si>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</si>
  <si>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</si>
  <si>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</si>
  <si>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</si>
  <si>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</si>
  <si>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</si>
  <si>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</si>
  <si>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</si>
  <si>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</si>
  <si>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</si>
  <si>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</si>
  <si>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</si>
  <si>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</si>
  <si>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</si>
  <si>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</si>
  <si>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</si>
  <si>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</si>
  <si>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</si>
  <si>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</si>
  <si>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</si>
  <si>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</si>
  <si>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</si>
  <si>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</si>
  <si>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</si>
  <si>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</si>
  <si>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</si>
  <si>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</si>
  <si>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</si>
  <si>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</si>
  <si>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</si>
  <si>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</si>
  <si>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</si>
  <si>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</si>
  <si>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</si>
  <si>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</si>
  <si>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</si>
  <si>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</si>
  <si>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</si>
  <si>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</si>
  <si>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</si>
  <si>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</si>
  <si>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</si>
  <si>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</si>
  <si>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</si>
  <si>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</si>
  <si>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</si>
  <si>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</si>
  <si>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</si>
  <si>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</si>
  <si>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</si>
  <si>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</si>
  <si>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</si>
  <si>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</si>
  <si>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</si>
  <si>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</si>
  <si>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</si>
  <si>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</si>
  <si>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</si>
  <si>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</si>
  <si>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</si>
  <si>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</si>
  <si>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</si>
  <si>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</si>
  <si>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</si>
  <si>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</si>
  <si>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</si>
  <si>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</si>
  <si>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</si>
  <si>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</si>
  <si>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</si>
  <si>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</si>
  <si>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</si>
  <si>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</si>
  <si>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</si>
  <si>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</si>
  <si>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</si>
  <si>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</si>
  <si>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</si>
  <si>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</si>
  <si>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</si>
  <si>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</si>
  <si>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</si>
  <si>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</si>
  <si>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</si>
  <si>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</si>
  <si>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</si>
  <si>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</si>
  <si>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</si>
  <si>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</si>
  <si>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</si>
  <si>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</si>
  <si>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</si>
  <si>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</si>
  <si>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</si>
  <si>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</si>
  <si>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</si>
  <si>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</si>
  <si>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</si>
  <si>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</si>
  <si>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</si>
  <si>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</si>
  <si>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</si>
  <si>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</si>
  <si>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</si>
  <si>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</si>
  <si>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</si>
  <si>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</si>
  <si>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</si>
  <si>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</si>
  <si>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</si>
  <si>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</si>
  <si>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</si>
  <si>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</si>
  <si>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</si>
  <si>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</si>
  <si>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</si>
  <si>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</si>
  <si>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</si>
  <si>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</si>
  <si>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</si>
  <si>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</si>
  <si>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</si>
  <si>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</si>
  <si>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</si>
  <si>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</si>
  <si>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</si>
  <si>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</si>
  <si>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</si>
  <si>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</si>
  <si>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</si>
  <si>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</si>
  <si>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</si>
  <si>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</si>
  <si>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</si>
  <si>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</si>
  <si>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</si>
  <si>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</si>
  <si>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</si>
  <si>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</si>
  <si>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</si>
  <si>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</si>
  <si>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</si>
  <si>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</si>
  <si>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</si>
  <si>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</si>
  <si>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</si>
  <si>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</si>
  <si>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</si>
  <si>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</si>
  <si>
    <t>Lapkričio 29–gruodžio 1 d. Lietuvos kino teatruose rodytų filmų topas
November 29–December 1 Lithuanian top</t>
  </si>
  <si>
    <t>322 486 €</t>
  </si>
  <si>
    <t>Magiškos gyvūnų Kalėdos (Le Grand Noël des Animaux)</t>
  </si>
  <si>
    <t>Gardutė</t>
  </si>
  <si>
    <t>Vajana 2 (Moana 2)</t>
  </si>
  <si>
    <t>Gruodžio 6–8 d. Lietuvos kino teatruose rodytų filmų topas
December 6–8 Lithuanian top</t>
  </si>
  <si>
    <t>Čia (Here)</t>
  </si>
  <si>
    <t>Paslaptis</t>
  </si>
  <si>
    <t>Artbox</t>
  </si>
  <si>
    <t>Žiedų valdovas: Rohirimų karas (Lord of the Rings: The War of the Rohirrim)</t>
  </si>
  <si>
    <t>Piktoji (Wicked)</t>
  </si>
  <si>
    <t>4 dienos iki Kalėdų (SuperKlaus)</t>
  </si>
  <si>
    <t>429 183 €</t>
  </si>
  <si>
    <t>Kalėdų eglutės gyvenimas ir mirtis (Life and Death of a Christmas Tree)</t>
  </si>
  <si>
    <t>Zero Copy</t>
  </si>
  <si>
    <t>Gruodžio 13–15 d. Lietuvos kino teatruose rodytų filmų topas
December 13–15 Lithuanian top</t>
  </si>
  <si>
    <t>Medžiotojas Kreivenas (Kraven the Hunter)</t>
  </si>
  <si>
    <t>Už gretimų durų (The Room Next Door)</t>
  </si>
  <si>
    <t>Mylimiausias mano pyragas (Keyke mahboobe man)</t>
  </si>
  <si>
    <t>Dičkis šuo Klifordas (Clifford The Big Red Dog)</t>
  </si>
  <si>
    <t>Tylioji brolija (The Order)</t>
  </si>
  <si>
    <t xml:space="preserve"> 2024-12-13</t>
  </si>
  <si>
    <t>357 983 €</t>
  </si>
  <si>
    <t>Gruodžio 20–22 d. Lietuvos kino teatruose rodytų filmų topas
December 20–22 Lithuanian top</t>
  </si>
  <si>
    <t>Mufasa. Liūtas karalius (Mufasa: The Lion King)</t>
  </si>
  <si>
    <t xml:space="preserve"> 2024-12-20</t>
  </si>
  <si>
    <t>Reemigrantai 2</t>
  </si>
  <si>
    <t>244 790 €</t>
  </si>
  <si>
    <t>Meilės laivas (La petite vadrouille)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</si>
</sst>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10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21"/>
    </tableStyle>
    <tableStyle name="Table Style 2" pivot="0" count="1" xr9:uid="{27931E3F-712C-485E-A1F4-53DFE01A40F1}">
      <tableStyleElement type="wholeTable" dxfId="1020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7AB961C-FB6F-4C78-BC1B-754CC114BD05}" name="Table13234567891011121314151617181926192021222324252827293031" displayName="Table13234567891011121314151617181926192021222324252827293031" ref="A2:O35" totalsRowCount="1" headerRowDxfId="1019" dataDxfId="1017" totalsRowDxfId="1016" headerRowBorderDxfId="1018">
  <sortState xmlns:xlrd2="http://schemas.microsoft.com/office/spreadsheetml/2017/richdata2" ref="A3:O34">
    <sortCondition descending="1" ref="D3:D34"/>
  </sortState>
  <tableColumns count="15">
    <tableColumn id="1" xr3:uid="{FBFA26F7-02FE-4339-9981-219B713BE360}" name="#" totalsRowLabel=" " dataDxfId="1015" totalsRowDxfId="14"/>
    <tableColumn id="2" xr3:uid="{F1C47FEC-EB22-4229-AAB3-CEFC90E5AF5E}" name="#_x000a_LW" totalsRowLabel=" " dataDxfId="1014" totalsRowDxfId="13"/>
    <tableColumn id="3" xr3:uid="{F31A4EF8-E6E9-472F-9F1E-EEB592B11422}" name="Filmas _x000a_(Movie)" totalsRowLabel="Total (32)" dataDxfId="1013" totalsRowDxfId="12"/>
    <tableColumn id="4" xr3:uid="{83B4FCD0-3360-43FD-B544-5840F139F46E}" name="Pajamos _x000a_(GBO)" totalsRowFunction="sum" dataDxfId="1012" totalsRowDxfId="11"/>
    <tableColumn id="5" xr3:uid="{08F0E22F-FC6A-448A-B460-2B1912EA0451}" name="Pajamos _x000a_praeita sav._x000a_(GBO LW)" totalsRowLabel="244 790 €" dataDxfId="1011" totalsRowDxfId="10"/>
    <tableColumn id="6" xr3:uid="{4B0DA214-A3BF-4586-A890-5DC07B09787A}" name="Pakitimas_x000a_(Change)" totalsRowFunction="custom" dataDxfId="1010" totalsRowDxfId="9">
      <calculatedColumnFormula>(D3-E3)/E3</calculatedColumnFormula>
      <totalsRowFormula>(D35-E35)/E35</totalsRowFormula>
    </tableColumn>
    <tableColumn id="7" xr3:uid="{0DAE84AF-91E4-4C93-A4A5-1359BCFA6C34}" name="Žiūrovų sk. _x000a_(ADM)" totalsRowFunction="sum" dataDxfId="1009" totalsRowDxfId="8"/>
    <tableColumn id="8" xr3:uid="{B3D9EBF4-A12E-4DA4-AA4F-1D8310837CF1}" name="Seansų sk. _x000a_(Show count)" dataDxfId="1008" totalsRowDxfId="7"/>
    <tableColumn id="9" xr3:uid="{83DDD50D-A563-4A01-B92A-62D0DDF64F37}" name="Lankomumo vid._x000a_(Average ADM)" dataDxfId="1007" totalsRowDxfId="6">
      <calculatedColumnFormula>G3/H3</calculatedColumnFormula>
    </tableColumn>
    <tableColumn id="10" xr3:uid="{EC4F17CC-7718-45E4-AFB6-DE9D89EBC91A}" name="Kopijų sk. _x000a_(DCO count)" dataDxfId="1006" totalsRowDxfId="5"/>
    <tableColumn id="11" xr3:uid="{EDCBFE34-3DB5-4FFC-BC63-2E5A96E97C3D}" name="Rodymo savaitė_x000a_(Week on screen)" dataDxfId="1005" totalsRowDxfId="4"/>
    <tableColumn id="12" xr3:uid="{8C85C1E7-7857-4963-89C9-40828A096999}" name="Bendros pajamos _x000a_(Total GBO)" dataDxfId="1004" totalsRowDxfId="3"/>
    <tableColumn id="13" xr3:uid="{3C8B1F1D-ACC8-4AD0-88E9-DB080921E985}" name="Bendras žiūrovų sk._x000a_(Total ADM)" dataDxfId="1003" totalsRowDxfId="2"/>
    <tableColumn id="14" xr3:uid="{DB7DE0BB-8DCC-472C-94AE-C62DEA4D5622}" name="Premjeros data _x000a_(Release date)" dataDxfId="1002" totalsRowDxfId="1"/>
    <tableColumn id="15" xr3:uid="{E08A8F38-3D54-4CC7-8BD2-68DAF5624524}" name="Platintojas _x000a_(Distributor)" totalsRowLabel=" " dataDxfId="1001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28" dataDxfId="726" totalsRowDxfId="725" headerRowBorderDxfId="727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24" totalsRowDxfId="723"/>
    <tableColumn id="2" xr3:uid="{5AF56BB2-CDD3-4344-8F33-6689F80CDAF7}" name="#_x000a_LW" totalsRowLabel=" " dataDxfId="722" totalsRowDxfId="721"/>
    <tableColumn id="3" xr3:uid="{04663CB8-8E9B-45AC-B5FA-4C16C82F8FAE}" name="Filmas _x000a_(Movie)" totalsRowLabel="Total (28)" dataDxfId="720" totalsRowDxfId="719"/>
    <tableColumn id="4" xr3:uid="{0576395C-E36F-452C-A6BD-7FAF0656C3B2}" name="Pajamos _x000a_(GBO)" totalsRowFunction="sum" dataDxfId="718" totalsRowDxfId="717"/>
    <tableColumn id="5" xr3:uid="{A9FF8EE4-A40D-42B3-B962-E1C95AC296B5}" name="Pajamos _x000a_praeita sav._x000a_(GBO LW)" totalsRowLabel="192 099 €" dataDxfId="716" totalsRowDxfId="715"/>
    <tableColumn id="6" xr3:uid="{48E9A190-364B-41BF-9883-27F8D9C82572}" name="Pakitimas_x000a_(Change)" totalsRowFunction="custom" dataDxfId="714" totalsRowDxfId="713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712" totalsRowDxfId="711"/>
    <tableColumn id="8" xr3:uid="{9706C468-689E-4189-9B74-DF6731CEAED9}" name="Seansų sk. _x000a_(Show count)" dataDxfId="710" totalsRowDxfId="709"/>
    <tableColumn id="9" xr3:uid="{2B70EE84-8CE0-420B-AA2C-D56058128C2C}" name="Lankomumo vid._x000a_(Average ADM)" dataDxfId="708" totalsRowDxfId="707">
      <calculatedColumnFormula>G3/H3</calculatedColumnFormula>
    </tableColumn>
    <tableColumn id="10" xr3:uid="{67DD301F-3E16-49D0-A46D-67DADB95F7F7}" name="Kopijų sk. _x000a_(DCO count)" dataDxfId="706" totalsRowDxfId="705"/>
    <tableColumn id="11" xr3:uid="{B5F7D2E1-5A6A-41F4-B798-5EDC6F5300B4}" name="Rodymo savaitė_x000a_(Week on screen)" dataDxfId="704" totalsRowDxfId="703"/>
    <tableColumn id="12" xr3:uid="{3DCE5C5C-4017-423F-A498-F395EC2D3F04}" name="Bendros pajamos _x000a_(Total GBO)" dataDxfId="702" totalsRowDxfId="701"/>
    <tableColumn id="13" xr3:uid="{8575EA62-2F98-480A-BC3D-25CA34B85D00}" name="Bendras žiūrovų sk._x000a_(Total ADM)" dataDxfId="700" totalsRowDxfId="699"/>
    <tableColumn id="14" xr3:uid="{6A4CCBF0-973C-4C9B-98B8-CAAFC2C25D76}" name="Premjeros data _x000a_(Release date)" dataDxfId="698" totalsRowDxfId="697"/>
    <tableColumn id="15" xr3:uid="{3A990E1D-11F7-41AA-BC00-F9BD2212CB28}" name="Platintojas _x000a_(Distributor)" totalsRowLabel=" " dataDxfId="696" totalsRowDxfId="695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694" dataDxfId="692" totalsRowDxfId="691" headerRowBorderDxfId="693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690" totalsRowDxfId="689"/>
    <tableColumn id="2" xr3:uid="{D2AE6A89-BD30-4A54-A6B3-F36AE5C7C5D4}" name="#_x000a_LW" totalsRowLabel=" " dataDxfId="688" totalsRowDxfId="687"/>
    <tableColumn id="3" xr3:uid="{F032877B-9A0B-4B13-A893-C03C0E24D497}" name="Filmas _x000a_(Movie)" totalsRowLabel="Total (26)" dataDxfId="686" totalsRowDxfId="685"/>
    <tableColumn id="4" xr3:uid="{D3CCCF3B-A30B-4081-967B-8998BEDFC44C}" name="Pajamos _x000a_(GBO)" totalsRowFunction="sum" dataDxfId="684" totalsRowDxfId="683"/>
    <tableColumn id="5" xr3:uid="{98029128-0B11-49BF-B3BC-9CF0FD4EF334}" name="Pajamos _x000a_praeita sav._x000a_(GBO LW)" totalsRowLabel="289 723 €" dataDxfId="682" totalsRowDxfId="681"/>
    <tableColumn id="6" xr3:uid="{808E8544-35CB-4502-84A4-C8BE925EC7CC}" name="Pakitimas_x000a_(Change)" totalsRowFunction="custom" dataDxfId="680" totalsRowDxfId="679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78" totalsRowDxfId="677"/>
    <tableColumn id="8" xr3:uid="{7F47F4C3-BF7E-44C0-8CCF-C7954B500E76}" name="Seansų sk. _x000a_(Show count)" dataDxfId="676" totalsRowDxfId="675"/>
    <tableColumn id="9" xr3:uid="{8F18CD5C-0A13-4017-A8CC-E82E8CC8F92A}" name="Lankomumo vid._x000a_(Average ADM)" dataDxfId="674" totalsRowDxfId="673">
      <calculatedColumnFormula>G3/H3</calculatedColumnFormula>
    </tableColumn>
    <tableColumn id="10" xr3:uid="{99411B30-FB81-408E-97D2-C2F0F188522C}" name="Kopijų sk. _x000a_(DCO count)" dataDxfId="672" totalsRowDxfId="671"/>
    <tableColumn id="11" xr3:uid="{D645E203-91B2-4CD2-AB90-7D164B8560C3}" name="Rodymo savaitė_x000a_(Week on screen)" dataDxfId="670" totalsRowDxfId="669"/>
    <tableColumn id="12" xr3:uid="{5BF3F80E-8746-4BD5-B2A0-5E314E9FA79F}" name="Bendros pajamos _x000a_(Total GBO)" dataDxfId="668" totalsRowDxfId="667"/>
    <tableColumn id="13" xr3:uid="{9C22E942-89A9-4D0D-8DAE-1866423A2FF1}" name="Bendras žiūrovų sk._x000a_(Total ADM)" dataDxfId="666" totalsRowDxfId="665"/>
    <tableColumn id="14" xr3:uid="{1EAEC549-54C8-473F-BFCD-1903AA01F863}" name="Premjeros data _x000a_(Release date)" dataDxfId="664" totalsRowDxfId="663"/>
    <tableColumn id="15" xr3:uid="{B2D49F9F-08D9-4510-B801-1981E3C2F96F}" name="Platintojas _x000a_(Distributor)" totalsRowLabel=" " dataDxfId="662" totalsRowDxfId="661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60" dataDxfId="658" totalsRowDxfId="657" headerRowBorderDxfId="659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56" totalsRowDxfId="655"/>
    <tableColumn id="2" xr3:uid="{2133AC3F-815F-45D4-9FB1-4FD9E099883E}" name="#_x000a_LW" totalsRowLabel=" " dataDxfId="654" totalsRowDxfId="653"/>
    <tableColumn id="3" xr3:uid="{0127D3E9-E499-421E-AFAF-210C359FF2F5}" name="Filmas _x000a_(Movie)" totalsRowLabel="Total (26)" dataDxfId="652" totalsRowDxfId="651"/>
    <tableColumn id="4" xr3:uid="{67401314-3986-4495-BDC4-6C61C87942F0}" name="Pajamos _x000a_(GBO)" totalsRowFunction="sum" dataDxfId="650" totalsRowDxfId="649"/>
    <tableColumn id="5" xr3:uid="{22548BF4-86CA-49B0-A8BB-593752CF5955}" name="Pajamos _x000a_praeita sav._x000a_(GBO LW)" totalsRowLabel="251 324 €" dataDxfId="648" totalsRowDxfId="647"/>
    <tableColumn id="6" xr3:uid="{8B91AE22-F14B-48BB-85EC-124D1E5B46C8}" name="Pakitimas_x000a_(Change)" totalsRowFunction="custom" dataDxfId="646" totalsRowDxfId="645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44" totalsRowDxfId="643"/>
    <tableColumn id="8" xr3:uid="{041F3172-F78E-4277-8EBD-05552B7E411F}" name="Seansų sk. _x000a_(Show count)" dataDxfId="642" totalsRowDxfId="641"/>
    <tableColumn id="9" xr3:uid="{95FDDC95-0889-48AA-A474-96CF19F0CF83}" name="Lankomumo vid._x000a_(Average ADM)" dataDxfId="640" totalsRowDxfId="639">
      <calculatedColumnFormula>G3/H3</calculatedColumnFormula>
    </tableColumn>
    <tableColumn id="10" xr3:uid="{A3CCF475-0AD7-4ED1-B66C-532A27745933}" name="Kopijų sk. _x000a_(DCO count)" dataDxfId="638" totalsRowDxfId="637"/>
    <tableColumn id="11" xr3:uid="{07D54BE8-B15E-4579-96D2-7ADA817A715B}" name="Rodymo savaitė_x000a_(Week on screen)" dataDxfId="636" totalsRowDxfId="635"/>
    <tableColumn id="12" xr3:uid="{68764D02-F3A7-400F-B0B5-B1700AEDC727}" name="Bendros pajamos _x000a_(Total GBO)" dataDxfId="634" totalsRowDxfId="633"/>
    <tableColumn id="13" xr3:uid="{F7A1C2F8-886F-4BB8-8B03-AB1D97E07EE3}" name="Bendras žiūrovų sk._x000a_(Total ADM)" dataDxfId="632" totalsRowDxfId="631"/>
    <tableColumn id="14" xr3:uid="{72F943CF-C21C-44E2-BB68-8A4FB626D198}" name="Premjeros data _x000a_(Release date)" dataDxfId="630" totalsRowDxfId="629"/>
    <tableColumn id="15" xr3:uid="{E22B3CBD-9318-4BE8-9A1A-0F315966C084}" name="Platintojas _x000a_(Distributor)" totalsRowLabel=" " dataDxfId="628" totalsRowDxfId="627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26" dataDxfId="624" totalsRowDxfId="623" headerRowBorderDxfId="625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22" totalsRowDxfId="621"/>
    <tableColumn id="2" xr3:uid="{A396D367-F5D3-49FE-962D-6BC56ABA9898}" name="#_x000a_LW" totalsRowLabel=" " dataDxfId="620" totalsRowDxfId="619"/>
    <tableColumn id="3" xr3:uid="{982BAA09-FF80-44D2-B834-B8CC6D1362E5}" name="Filmas _x000a_(Movie)" totalsRowLabel="Total (26)" dataDxfId="618" totalsRowDxfId="617"/>
    <tableColumn id="4" xr3:uid="{C156A2D9-F8C2-41E4-9182-F3EC72E9F97F}" name="Pajamos _x000a_(GBO)" totalsRowFunction="sum" dataDxfId="616" totalsRowDxfId="615"/>
    <tableColumn id="5" xr3:uid="{5D2B4EA3-D7A4-4222-AE90-5FCEEE9BF40A}" name="Pajamos _x000a_praeita sav._x000a_(GBO LW)" totalsRowLabel="196 078 €" dataDxfId="614" totalsRowDxfId="613"/>
    <tableColumn id="6" xr3:uid="{757403FB-E58F-40B8-9E1C-BD7BB7762CAA}" name="Pakitimas_x000a_(Change)" totalsRowFunction="custom" dataDxfId="612" totalsRowDxfId="611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610" totalsRowDxfId="609"/>
    <tableColumn id="8" xr3:uid="{1998CA1E-BD21-422F-9E47-490EA1042A0B}" name="Seansų sk. _x000a_(Show count)" dataDxfId="608" totalsRowDxfId="607"/>
    <tableColumn id="9" xr3:uid="{5E4F5F41-EE12-4525-8A05-84D8BB70F56F}" name="Lankomumo vid._x000a_(Average ADM)" dataDxfId="606" totalsRowDxfId="605">
      <calculatedColumnFormula>G3/H3</calculatedColumnFormula>
    </tableColumn>
    <tableColumn id="10" xr3:uid="{7950AD35-ADA5-4AC2-BEF3-8DFD875E1DD0}" name="Kopijų sk. _x000a_(DCO count)" dataDxfId="604" totalsRowDxfId="603"/>
    <tableColumn id="11" xr3:uid="{354CCDB5-EE4D-4065-8CC6-FAE867EF6EF7}" name="Rodymo savaitė_x000a_(Week on screen)" dataDxfId="602" totalsRowDxfId="601"/>
    <tableColumn id="12" xr3:uid="{416547CC-5D3E-4605-BCA2-EDD2C959D31D}" name="Bendros pajamos _x000a_(Total GBO)" dataDxfId="600" totalsRowDxfId="599"/>
    <tableColumn id="13" xr3:uid="{F7EB74D3-95D9-4CEF-B10D-1C8CAE344DD9}" name="Bendras žiūrovų sk._x000a_(Total ADM)" dataDxfId="598" totalsRowDxfId="597"/>
    <tableColumn id="14" xr3:uid="{934C558A-C916-4AFC-85BD-2091F0DE96CF}" name="Premjeros data _x000a_(Release date)" dataDxfId="596" totalsRowDxfId="595"/>
    <tableColumn id="15" xr3:uid="{12C5267E-76C8-4901-B96C-A74B8D27F5D5}" name="Platintojas _x000a_(Distributor)" totalsRowLabel=" " dataDxfId="594" totalsRowDxfId="593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92" dataDxfId="590" totalsRowDxfId="589" headerRowBorderDxfId="591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88" totalsRowDxfId="587"/>
    <tableColumn id="2" xr3:uid="{50D09627-0E2E-4106-A220-10D8A1034D29}" name="#_x000a_LW" totalsRowLabel=" " dataDxfId="586" totalsRowDxfId="585"/>
    <tableColumn id="3" xr3:uid="{131F0248-8F73-4EB0-9E47-6C9A456A7080}" name="Filmas _x000a_(Movie)" totalsRowLabel="Total (32)" dataDxfId="584" totalsRowDxfId="583"/>
    <tableColumn id="4" xr3:uid="{5EB18DDC-644A-459C-9FD4-8FD2CDB42D1F}" name="Pajamos _x000a_(GBO)" totalsRowFunction="sum" dataDxfId="582" totalsRowDxfId="581"/>
    <tableColumn id="5" xr3:uid="{E71418B0-4E62-42AB-B7CD-A776E1B2D662}" name="Pajamos _x000a_praeita sav._x000a_(GBO LW)" totalsRowLabel="222 498 €" dataDxfId="580" totalsRowDxfId="579"/>
    <tableColumn id="6" xr3:uid="{AF69D75A-97FC-4FB8-873D-F6968432CF95}" name="Pakitimas_x000a_(Change)" totalsRowFunction="custom" dataDxfId="578" totalsRowDxfId="577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76" totalsRowDxfId="575"/>
    <tableColumn id="8" xr3:uid="{E149A3A2-EB28-4979-BEA3-E7D067B89BE0}" name="Seansų sk. _x000a_(Show count)" dataDxfId="574" totalsRowDxfId="573"/>
    <tableColumn id="9" xr3:uid="{B5E23B2B-522C-4014-B2E1-4F18E749D478}" name="Lankomumo vid._x000a_(Average ADM)" dataDxfId="572" totalsRowDxfId="571">
      <calculatedColumnFormula>G3/H3</calculatedColumnFormula>
    </tableColumn>
    <tableColumn id="10" xr3:uid="{9C9BD0D7-CBE0-4489-8C50-119E687E5B0B}" name="Kopijų sk. _x000a_(DCO count)" dataDxfId="570" totalsRowDxfId="569"/>
    <tableColumn id="11" xr3:uid="{42DE3ED2-181D-4C16-AF8B-A5D82EC19D72}" name="Rodymo savaitė_x000a_(Week on screen)" dataDxfId="568" totalsRowDxfId="567"/>
    <tableColumn id="12" xr3:uid="{0091A4C6-F66E-48BB-B033-B2FA48B48592}" name="Bendros pajamos _x000a_(Total GBO)" dataDxfId="566" totalsRowDxfId="565"/>
    <tableColumn id="13" xr3:uid="{9E0CA677-DD37-4BD2-8806-7FF4A9DD0977}" name="Bendras žiūrovų sk._x000a_(Total ADM)" dataDxfId="564" totalsRowDxfId="563"/>
    <tableColumn id="14" xr3:uid="{3B032021-EADA-4AD5-8E5A-EDE1100CC505}" name="Premjeros data _x000a_(Release date)" dataDxfId="562" totalsRowDxfId="561"/>
    <tableColumn id="15" xr3:uid="{CC62F334-F4C7-4307-A461-4EE51E9FB6FB}" name="Platintojas _x000a_(Distributor)" totalsRowLabel=" " dataDxfId="560" totalsRowDxfId="559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58" dataDxfId="556" totalsRowDxfId="555" headerRowBorderDxfId="557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54" totalsRowDxfId="553"/>
    <tableColumn id="2" xr3:uid="{C8C0C7FC-CA04-4F61-9D41-627C94A3C9A2}" name="#_x000a_LW" totalsRowLabel=" " dataDxfId="552" totalsRowDxfId="551"/>
    <tableColumn id="3" xr3:uid="{F030BE8F-5D2B-4930-8B17-6C3A9C369EFE}" name="Filmas _x000a_(Movie)" totalsRowLabel="Total (33)" dataDxfId="550" totalsRowDxfId="549"/>
    <tableColumn id="4" xr3:uid="{89E13530-2E76-488B-BA30-D2CFDE90CAD2}" name="Pajamos _x000a_(GBO)" totalsRowFunction="sum" dataDxfId="548" totalsRowDxfId="547"/>
    <tableColumn id="5" xr3:uid="{FA15F84E-778A-40F4-981A-F8B0C9E93A0C}" name="Pajamos _x000a_praeita sav._x000a_(GBO LW)" totalsRowLabel="123 585 €" dataDxfId="546" totalsRowDxfId="545"/>
    <tableColumn id="6" xr3:uid="{EC6D3277-4681-4202-A8D4-44CAC6BABB03}" name="Pakitimas_x000a_(Change)" totalsRowFunction="custom" dataDxfId="544" totalsRowDxfId="543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42" totalsRowDxfId="541"/>
    <tableColumn id="8" xr3:uid="{CFBC50E7-C2CB-444D-AC27-7F286E9C64D4}" name="Seansų sk. _x000a_(Show count)" dataDxfId="540" totalsRowDxfId="539"/>
    <tableColumn id="9" xr3:uid="{41CD082A-F303-4990-94EB-3738247F88A9}" name="Lankomumo vid._x000a_(Average ADM)" dataDxfId="538" totalsRowDxfId="537">
      <calculatedColumnFormula>G3/H3</calculatedColumnFormula>
    </tableColumn>
    <tableColumn id="10" xr3:uid="{5F5F8714-E254-4972-B31C-4826787CB322}" name="Kopijų sk. _x000a_(DCO count)" dataDxfId="536" totalsRowDxfId="535"/>
    <tableColumn id="11" xr3:uid="{AE2E1DF3-1529-4089-B43E-3D728072854D}" name="Rodymo savaitė_x000a_(Week on screen)" dataDxfId="534" totalsRowDxfId="533"/>
    <tableColumn id="12" xr3:uid="{FAAF6AD2-91DC-438F-B921-1827029FF4D2}" name="Bendros pajamos _x000a_(Total GBO)" dataDxfId="532" totalsRowDxfId="531"/>
    <tableColumn id="13" xr3:uid="{9772FD76-58DD-4526-8229-A82ADD82F3FF}" name="Bendras žiūrovų sk._x000a_(Total ADM)" dataDxfId="530" totalsRowDxfId="529"/>
    <tableColumn id="14" xr3:uid="{4B43C506-47BB-4190-BB09-2B47F8567F67}" name="Premjeros data _x000a_(Release date)" dataDxfId="528" totalsRowDxfId="527"/>
    <tableColumn id="15" xr3:uid="{6C694136-71F9-4B18-8CD7-BF470270E13B}" name="Platintojas _x000a_(Distributor)" totalsRowLabel=" " dataDxfId="526" totalsRowDxfId="525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24" dataDxfId="522" totalsRowDxfId="521" headerRowBorderDxfId="523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20" totalsRowDxfId="519"/>
    <tableColumn id="2" xr3:uid="{D6797AB7-E0C6-446F-A1A1-BD6487BD7B1E}" name="#_x000a_LW" totalsRowLabel=" " dataDxfId="518" totalsRowDxfId="517"/>
    <tableColumn id="3" xr3:uid="{3469564B-97DE-4611-A1FE-A9A05DF8B24A}" name="Filmas _x000a_(Movie)" totalsRowLabel="Total (32)" dataDxfId="516" totalsRowDxfId="515"/>
    <tableColumn id="4" xr3:uid="{EB11240C-7B22-4798-9BFB-9BDC3018A389}" name="Pajamos _x000a_(GBO)" totalsRowFunction="sum" dataDxfId="514" totalsRowDxfId="513"/>
    <tableColumn id="5" xr3:uid="{C4EB507C-2693-4A03-8ED4-74D80C53F3D3}" name="Pajamos _x000a_praeita sav._x000a_(GBO LW)" totalsRowFunction="custom" dataDxfId="512" totalsRowDxfId="511">
      <totalsRowFormula>SUBTOTAL(109,Table1323456789101112131415[Pajamos 
(GBO)])</totalsRowFormula>
    </tableColumn>
    <tableColumn id="6" xr3:uid="{035C2C23-179D-4A9D-A586-3218553D1F00}" name="Pakitimas_x000a_(Change)" totalsRowFunction="custom" dataDxfId="510" totalsRowDxfId="509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08" totalsRowDxfId="507"/>
    <tableColumn id="8" xr3:uid="{F39A2D90-5164-4882-9370-88635DB632E5}" name="Seansų sk. _x000a_(Show count)" dataDxfId="506" totalsRowDxfId="505"/>
    <tableColumn id="9" xr3:uid="{CF5D3F9B-FF81-46C6-BE53-A63DD57F0D5D}" name="Lankomumo vid._x000a_(Average ADM)" dataDxfId="504" totalsRowDxfId="503">
      <calculatedColumnFormula>G3/H3</calculatedColumnFormula>
    </tableColumn>
    <tableColumn id="10" xr3:uid="{0DC989D5-ABA3-4F73-8D00-C8853CA23D9E}" name="Kopijų sk. _x000a_(DCO count)" dataDxfId="502" totalsRowDxfId="501"/>
    <tableColumn id="11" xr3:uid="{33E57568-DC90-4725-8B21-95EE4E5DE75E}" name="Rodymo savaitė_x000a_(Week on screen)" dataDxfId="500" totalsRowDxfId="499"/>
    <tableColumn id="12" xr3:uid="{D0EE1FAE-EE0A-4DF8-8C47-43E16B9FF6ED}" name="Bendros pajamos _x000a_(Total GBO)" dataDxfId="498" totalsRowDxfId="497"/>
    <tableColumn id="13" xr3:uid="{B83131C2-F53A-4BFD-BD17-F86FC43DE244}" name="Bendras žiūrovų sk._x000a_(Total ADM)" dataDxfId="496" totalsRowDxfId="495"/>
    <tableColumn id="14" xr3:uid="{51246A06-5622-4FEF-9BC7-3762085568D0}" name="Premjeros data _x000a_(Release date)" dataDxfId="494" totalsRowDxfId="493"/>
    <tableColumn id="15" xr3:uid="{E889A71E-10A7-46A7-893B-81C6B57B8DCB}" name="Platintojas _x000a_(Distributor)" totalsRowLabel=" " dataDxfId="492" totalsRowDxfId="491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90" dataDxfId="488" totalsRowDxfId="487" headerRowBorderDxfId="489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86" totalsRowDxfId="485"/>
    <tableColumn id="2" xr3:uid="{CCFE4E69-60DB-44DA-8AB3-CED8E3E1F6D8}" name="#_x000a_LW" totalsRowLabel=" " dataDxfId="484" totalsRowDxfId="483"/>
    <tableColumn id="3" xr3:uid="{DD125D71-0687-4110-8B6E-CC598162D983}" name="Filmas _x000a_(Movie)" totalsRowLabel="Total (31)" dataDxfId="482" totalsRowDxfId="481"/>
    <tableColumn id="4" xr3:uid="{5BFFA0A5-04D9-49AC-8B29-EEBB9AB95EB0}" name="Pajamos _x000a_(GBO)" totalsRowFunction="sum" dataDxfId="480" totalsRowDxfId="479"/>
    <tableColumn id="5" xr3:uid="{058A8B42-E311-4BB0-987A-4AA5F450194F}" name="Pajamos _x000a_praeita sav._x000a_(GBO LW)" totalsRowLabel="166 305 €" dataDxfId="478" totalsRowDxfId="477"/>
    <tableColumn id="6" xr3:uid="{D4DF0290-9311-4EA5-95FF-4D66A08F7D2C}" name="Pakitimas_x000a_(Change)" totalsRowFunction="custom" dataDxfId="476" totalsRowDxfId="475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74" totalsRowDxfId="473"/>
    <tableColumn id="8" xr3:uid="{D8607DAE-DE2B-48D6-8D59-ED886B36A042}" name="Seansų sk. _x000a_(Show count)" dataDxfId="472" totalsRowDxfId="471"/>
    <tableColumn id="9" xr3:uid="{4E70C4A9-9DE4-44D4-9CE5-E5C0709BD015}" name="Lankomumo vid._x000a_(Average ADM)" dataDxfId="470" totalsRowDxfId="469">
      <calculatedColumnFormula>G3/H3</calculatedColumnFormula>
    </tableColumn>
    <tableColumn id="10" xr3:uid="{BEDE5DBF-C91A-4DA7-B413-C86F9CCED4AA}" name="Kopijų sk. _x000a_(DCO count)" dataDxfId="468" totalsRowDxfId="467"/>
    <tableColumn id="11" xr3:uid="{92120A55-60B2-43FC-987A-9B3B9552BD0F}" name="Rodymo savaitė_x000a_(Week on screen)" dataDxfId="466" totalsRowDxfId="465"/>
    <tableColumn id="12" xr3:uid="{E1E31C96-09B2-48EB-BFB9-C859CFB88BCD}" name="Bendros pajamos _x000a_(Total GBO)" dataDxfId="464" totalsRowDxfId="463"/>
    <tableColumn id="13" xr3:uid="{04371708-A0C6-489B-B95D-315177B3B9C9}" name="Bendras žiūrovų sk._x000a_(Total ADM)" dataDxfId="462" totalsRowDxfId="461"/>
    <tableColumn id="14" xr3:uid="{0AFF25A9-9FCA-468B-A15C-BBE26CC9D47E}" name="Premjeros data _x000a_(Release date)" dataDxfId="460" totalsRowDxfId="459"/>
    <tableColumn id="15" xr3:uid="{2D87C39F-5FAB-4A38-992C-1DA5F0DB7A8E}" name="Platintojas _x000a_(Distributor)" totalsRowLabel=" " dataDxfId="458" totalsRowDxfId="457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979C0F1-F6EB-44B7-A134-8469681D3AC2}" name="Table132345678910111213141516171819261920212223242528272930" displayName="Table132345678910111213141516171819261920212223242528272930" ref="A2:O33" totalsRowCount="1" headerRowDxfId="1000" dataDxfId="998" totalsRowDxfId="997" headerRowBorderDxfId="999">
  <sortState xmlns:xlrd2="http://schemas.microsoft.com/office/spreadsheetml/2017/richdata2" ref="A3:O32">
    <sortCondition descending="1" ref="D3:D32"/>
  </sortState>
  <tableColumns count="15">
    <tableColumn id="1" xr3:uid="{52B5FC49-AFFA-48EF-8152-79F5A504DDEC}" name="#" totalsRowLabel=" " dataDxfId="996" totalsRowDxfId="995"/>
    <tableColumn id="2" xr3:uid="{CB2D045D-043B-450F-9B4A-AAFE0C8A4A35}" name="#_x000a_LW" totalsRowLabel=" " dataDxfId="994" totalsRowDxfId="993"/>
    <tableColumn id="3" xr3:uid="{90436C55-89D5-4AAE-9F31-440D180F2C82}" name="Filmas _x000a_(Movie)" totalsRowLabel="Total (30)" dataDxfId="992" totalsRowDxfId="991"/>
    <tableColumn id="4" xr3:uid="{37C0580E-D27C-4DD9-B3D1-C29910B0226F}" name="Pajamos _x000a_(GBO)" totalsRowFunction="sum" dataDxfId="990" totalsRowDxfId="989"/>
    <tableColumn id="5" xr3:uid="{E9B91432-997D-4DFF-B170-39AD52769C07}" name="Pajamos _x000a_praeita sav._x000a_(GBO LW)" totalsRowLabel="357 983 €" dataDxfId="988" totalsRowDxfId="987"/>
    <tableColumn id="6" xr3:uid="{2C979793-E13D-46E0-9827-4C1914D7898C}" name="Pakitimas_x000a_(Change)" totalsRowFunction="custom" dataDxfId="986" totalsRowDxfId="985">
      <calculatedColumnFormula>(D3-E3)/E3</calculatedColumnFormula>
      <totalsRowFormula>(D33-E33)/E33</totalsRowFormula>
    </tableColumn>
    <tableColumn id="7" xr3:uid="{6FB263D0-DB23-4A98-A426-8EEB2473C1B7}" name="Žiūrovų sk. _x000a_(ADM)" totalsRowFunction="sum" dataDxfId="984" totalsRowDxfId="983"/>
    <tableColumn id="8" xr3:uid="{C941B4FA-D2FA-4BB8-AF7F-26A84A27CAC4}" name="Seansų sk. _x000a_(Show count)" dataDxfId="982" totalsRowDxfId="981"/>
    <tableColumn id="9" xr3:uid="{EE8D238B-12B7-41C5-9836-877419A0667E}" name="Lankomumo vid._x000a_(Average ADM)" dataDxfId="980" totalsRowDxfId="979">
      <calculatedColumnFormula>G3/H3</calculatedColumnFormula>
    </tableColumn>
    <tableColumn id="10" xr3:uid="{5C3F2940-B4DA-4C6C-8527-A7C0F8C28C6D}" name="Kopijų sk. _x000a_(DCO count)" dataDxfId="978" totalsRowDxfId="977"/>
    <tableColumn id="11" xr3:uid="{25DFD74E-A598-4965-AEF2-534C3FE46A97}" name="Rodymo savaitė_x000a_(Week on screen)" dataDxfId="976" totalsRowDxfId="975"/>
    <tableColumn id="12" xr3:uid="{042C83E0-D887-48C2-9911-4DDAC6108157}" name="Bendros pajamos _x000a_(Total GBO)" dataDxfId="974" totalsRowDxfId="973"/>
    <tableColumn id="13" xr3:uid="{EA1D1993-543C-4933-9193-59E8BBA33C6F}" name="Bendras žiūrovų sk._x000a_(Total ADM)" dataDxfId="972" totalsRowDxfId="971"/>
    <tableColumn id="14" xr3:uid="{DBBC4544-2507-44FC-9FC8-053C6964E813}" name="Premjeros data _x000a_(Release date)" dataDxfId="970" totalsRowDxfId="969"/>
    <tableColumn id="15" xr3:uid="{C8FD2153-043F-4CEF-BF64-8A601D3A536E}" name="Platintojas _x000a_(Distributor)" totalsRowLabel=" " dataDxfId="968" totalsRowDxfId="967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7FC66DA-3CBE-4E86-957B-D4BD300178FF}" name="Table1323456789101112131415161718192619202122232425282729" displayName="Table1323456789101112131415161718192619202122232425282729" ref="A2:O35" totalsRowCount="1" headerRowDxfId="966" dataDxfId="964" totalsRowDxfId="963" headerRowBorderDxfId="965">
  <sortState xmlns:xlrd2="http://schemas.microsoft.com/office/spreadsheetml/2017/richdata2" ref="A3:O34">
    <sortCondition descending="1" ref="D3:D34"/>
  </sortState>
  <tableColumns count="15">
    <tableColumn id="1" xr3:uid="{B339C440-473B-423E-96D2-11C7C14BABAE}" name="#" totalsRowLabel=" " dataDxfId="962" totalsRowDxfId="961"/>
    <tableColumn id="2" xr3:uid="{66328CAA-5D10-4934-B598-F404E3E0FE4A}" name="#_x000a_LW" totalsRowLabel=" " dataDxfId="960" totalsRowDxfId="959"/>
    <tableColumn id="3" xr3:uid="{43044B3C-3541-4317-A9B6-45B11F987B80}" name="Filmas _x000a_(Movie)" totalsRowLabel="Total (32)" dataDxfId="958" totalsRowDxfId="957"/>
    <tableColumn id="4" xr3:uid="{803975A0-85D3-41D1-A31D-BA43C59CA101}" name="Pajamos _x000a_(GBO)" totalsRowFunction="sum" dataDxfId="956" totalsRowDxfId="955"/>
    <tableColumn id="5" xr3:uid="{6AC37ADB-4B87-4732-8285-0594BC13EF06}" name="Pajamos _x000a_praeita sav._x000a_(GBO LW)" totalsRowLabel="429 183 €" dataDxfId="954" totalsRowDxfId="953"/>
    <tableColumn id="6" xr3:uid="{B16F385F-DDA2-4CC1-9F06-584FCA0C036D}" name="Pakitimas_x000a_(Change)" totalsRowFunction="custom" dataDxfId="952" totalsRowDxfId="951">
      <calculatedColumnFormula>(D3-E3)/E3</calculatedColumnFormula>
      <totalsRowFormula>(D35-E35)/E35</totalsRowFormula>
    </tableColumn>
    <tableColumn id="7" xr3:uid="{2FFAF8D0-6CC9-4ED7-9E6D-6F176E492836}" name="Žiūrovų sk. _x000a_(ADM)" totalsRowFunction="sum" dataDxfId="950" totalsRowDxfId="949"/>
    <tableColumn id="8" xr3:uid="{BD4D95B1-4245-4393-B8BA-D489BE8AACD4}" name="Seansų sk. _x000a_(Show count)" dataDxfId="948" totalsRowDxfId="947"/>
    <tableColumn id="9" xr3:uid="{39BEDEB4-6ADB-4E98-8396-4FD118FF60F9}" name="Lankomumo vid._x000a_(Average ADM)" dataDxfId="946" totalsRowDxfId="945">
      <calculatedColumnFormula>G3/H3</calculatedColumnFormula>
    </tableColumn>
    <tableColumn id="10" xr3:uid="{F28486DA-B263-47F5-81BA-FDA212318ED7}" name="Kopijų sk. _x000a_(DCO count)" dataDxfId="944" totalsRowDxfId="943"/>
    <tableColumn id="11" xr3:uid="{FF5ED7B6-7176-4E3D-A2BB-5375CA159EA5}" name="Rodymo savaitė_x000a_(Week on screen)" dataDxfId="942" totalsRowDxfId="941"/>
    <tableColumn id="12" xr3:uid="{9E1EC618-5553-47E2-A478-AB036A19A4CD}" name="Bendros pajamos _x000a_(Total GBO)" dataDxfId="940" totalsRowDxfId="939"/>
    <tableColumn id="13" xr3:uid="{D7DE3F6D-2B66-4C81-A271-1CBF0B1955F3}" name="Bendras žiūrovų sk._x000a_(Total ADM)" dataDxfId="938" totalsRowDxfId="937"/>
    <tableColumn id="14" xr3:uid="{465360E1-3FB7-4DF7-8115-CB2A4581DC6B}" name="Premjeros data _x000a_(Release date)" dataDxfId="936" totalsRowDxfId="935"/>
    <tableColumn id="15" xr3:uid="{D9666E69-1538-48A7-BEF1-23934D3084BF}" name="Platintojas _x000a_(Distributor)" totalsRowLabel=" " dataDxfId="934" totalsRowDxfId="933"/>
  </tableColumns>
  <tableStyleInfo name="TableStyleLight1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6CD594-907F-45D0-970B-5EC3331F1C23}" name="Table13234567891011121314151617181926192021222324252827" displayName="Table13234567891011121314151617181926192021222324252827" ref="A2:O30" totalsRowCount="1" headerRowDxfId="932" dataDxfId="930" totalsRowDxfId="929" headerRowBorderDxfId="931">
  <sortState xmlns:xlrd2="http://schemas.microsoft.com/office/spreadsheetml/2017/richdata2" ref="A3:O29">
    <sortCondition descending="1" ref="D3:D29"/>
  </sortState>
  <tableColumns count="15">
    <tableColumn id="1" xr3:uid="{2CC32FFE-1C3B-43CA-A874-AEF926A67C82}" name="#" totalsRowLabel=" " dataDxfId="928" totalsRowDxfId="927"/>
    <tableColumn id="2" xr3:uid="{3E5FA14B-0B73-44ED-8A64-3318E05004AC}" name="#_x000a_LW" totalsRowLabel=" " dataDxfId="926" totalsRowDxfId="925"/>
    <tableColumn id="3" xr3:uid="{AF913E2B-80E9-4582-BA9E-5DE803E4A402}" name="Filmas _x000a_(Movie)" totalsRowLabel="Total (27)" dataDxfId="924" totalsRowDxfId="923"/>
    <tableColumn id="4" xr3:uid="{59B1C62C-AE13-4C7E-947A-AA36F28DBA1B}" name="Pajamos _x000a_(GBO)" totalsRowFunction="sum" dataDxfId="922" totalsRowDxfId="921"/>
    <tableColumn id="5" xr3:uid="{B9A2D15B-71D0-404A-83BC-B741B44BDEF7}" name="Pajamos _x000a_praeita sav._x000a_(GBO LW)" totalsRowLabel="322 486 €" dataDxfId="920" totalsRowDxfId="919"/>
    <tableColumn id="6" xr3:uid="{B121A8B0-2AE0-41D6-8B3E-C9782AFBB6F2}" name="Pakitimas_x000a_(Change)" totalsRowFunction="custom" dataDxfId="918" totalsRowDxfId="917">
      <calculatedColumnFormula>(D3-E3)/E3</calculatedColumnFormula>
      <totalsRowFormula>(D30-E30)/E30</totalsRowFormula>
    </tableColumn>
    <tableColumn id="7" xr3:uid="{C1FDF456-A635-47BF-B04D-2D0FE277068E}" name="Žiūrovų sk. _x000a_(ADM)" totalsRowFunction="sum" dataDxfId="916" totalsRowDxfId="915"/>
    <tableColumn id="8" xr3:uid="{C4547D55-2E57-4958-BCEB-3D521B9A9097}" name="Seansų sk. _x000a_(Show count)" dataDxfId="914" totalsRowDxfId="913"/>
    <tableColumn id="9" xr3:uid="{90ABBED8-0998-4A09-803F-588E33BED93D}" name="Lankomumo vid._x000a_(Average ADM)" dataDxfId="912" totalsRowDxfId="911">
      <calculatedColumnFormula>G3/H3</calculatedColumnFormula>
    </tableColumn>
    <tableColumn id="10" xr3:uid="{99923AC8-52D7-4873-ACA7-10F5F23331F0}" name="Kopijų sk. _x000a_(DCO count)" dataDxfId="910" totalsRowDxfId="909"/>
    <tableColumn id="11" xr3:uid="{BA4E97E6-34CC-481E-8411-FF116F3396F3}" name="Rodymo savaitė_x000a_(Week on screen)" dataDxfId="908" totalsRowDxfId="907"/>
    <tableColumn id="12" xr3:uid="{76F7B302-88FD-4575-879B-F8DB8D6347BE}" name="Bendros pajamos _x000a_(Total GBO)" dataDxfId="906" totalsRowDxfId="905"/>
    <tableColumn id="13" xr3:uid="{182ED080-598F-4CB6-BB1A-62B4B67DB0AD}" name="Bendras žiūrovų sk._x000a_(Total ADM)" dataDxfId="904" totalsRowDxfId="903"/>
    <tableColumn id="14" xr3:uid="{AA532F29-B485-4E78-927F-A8EE808749F4}" name="Premjeros data _x000a_(Release date)" dataDxfId="902" totalsRowDxfId="901"/>
    <tableColumn id="15" xr3:uid="{FF285890-38FB-4FF5-9D98-436EC2D1DB7A}" name="Platintojas _x000a_(Distributor)" totalsRowLabel=" " dataDxfId="900" totalsRowDxfId="899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898" dataDxfId="896" totalsRowDxfId="895" headerRowBorderDxfId="897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894" totalsRowDxfId="893"/>
    <tableColumn id="2" xr3:uid="{31D15802-AEC9-4F51-B406-A46E5D141881}" name="#_x000a_LW" totalsRowLabel=" " dataDxfId="892" totalsRowDxfId="891"/>
    <tableColumn id="3" xr3:uid="{F657CD2C-91A9-4E02-A3E0-5BEF72C9D057}" name="Filmas _x000a_(Movie)" totalsRowLabel="Total (34)" dataDxfId="890" totalsRowDxfId="889"/>
    <tableColumn id="4" xr3:uid="{5FCB0831-9DE9-49E4-BF39-718167A387CC}" name="Pajamos _x000a_(GBO)" totalsRowFunction="sum" dataDxfId="888" totalsRowDxfId="887"/>
    <tableColumn id="5" xr3:uid="{2A02C34A-901E-421A-A9A3-2BABC0D82844}" name="Pajamos _x000a_praeita sav._x000a_(GBO LW)" totalsRowLabel="410 102 €" dataDxfId="886" totalsRowDxfId="885"/>
    <tableColumn id="6" xr3:uid="{924F5793-38E4-42D4-892B-50A8E017679C}" name="Pakitimas_x000a_(Change)" totalsRowFunction="custom" dataDxfId="884" totalsRowDxfId="883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882" totalsRowDxfId="881"/>
    <tableColumn id="8" xr3:uid="{50E39FAB-1262-4FA6-B471-0FBE390FDE4C}" name="Seansų sk. _x000a_(Show count)" dataDxfId="880" totalsRowDxfId="879"/>
    <tableColumn id="9" xr3:uid="{24505FEB-32D1-4D2C-8126-882D7056AEC5}" name="Lankomumo vid._x000a_(Average ADM)" dataDxfId="878" totalsRowDxfId="877">
      <calculatedColumnFormula>G3/H3</calculatedColumnFormula>
    </tableColumn>
    <tableColumn id="10" xr3:uid="{E72B9ED5-0356-4518-9674-A8A9E9D03463}" name="Kopijų sk. _x000a_(DCO count)" dataDxfId="876" totalsRowDxfId="875"/>
    <tableColumn id="11" xr3:uid="{31186333-AC5B-4686-ABF2-C32D7AE25BD5}" name="Rodymo savaitė_x000a_(Week on screen)" dataDxfId="874" totalsRowDxfId="873"/>
    <tableColumn id="12" xr3:uid="{BD1780A7-F859-4647-B1F8-49FCB640F9D6}" name="Bendros pajamos _x000a_(Total GBO)" dataDxfId="872" totalsRowDxfId="871"/>
    <tableColumn id="13" xr3:uid="{59570FC2-7F92-4EB2-8CF7-937643B58214}" name="Bendras žiūrovų sk._x000a_(Total ADM)" dataDxfId="870" totalsRowDxfId="869"/>
    <tableColumn id="14" xr3:uid="{D9343A34-B6CA-45E7-AE76-733DA5D25B54}" name="Premjeros data _x000a_(Release date)" dataDxfId="868" totalsRowDxfId="867"/>
    <tableColumn id="15" xr3:uid="{9E7B2A95-1D8F-45E9-AC7A-7174A753D900}" name="Platintojas _x000a_(Distributor)" totalsRowLabel=" " dataDxfId="866" totalsRowDxfId="86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64" dataDxfId="862" totalsRowDxfId="861" headerRowBorderDxfId="863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60" totalsRowDxfId="859"/>
    <tableColumn id="2" xr3:uid="{75551FCC-47BE-4665-8BDE-03123917EC81}" name="#_x000a_LW" totalsRowLabel=" " dataDxfId="858" totalsRowDxfId="857"/>
    <tableColumn id="3" xr3:uid="{2DED7C65-EB1D-4D54-85A0-1041760B3012}" name="Filmas _x000a_(Movie)" totalsRowLabel="Total (32)" dataDxfId="856" totalsRowDxfId="855"/>
    <tableColumn id="4" xr3:uid="{1A86F5FE-AC6E-463A-82FE-8E8CD4499BFA}" name="Pajamos _x000a_(GBO)" totalsRowFunction="sum" dataDxfId="854" totalsRowDxfId="853"/>
    <tableColumn id="5" xr3:uid="{01F3A3F8-A316-4EDB-8987-08D7EF951A44}" name="Pajamos _x000a_praeita sav._x000a_(GBO LW)" totalsRowLabel="344 370 €" dataDxfId="852" totalsRowDxfId="851"/>
    <tableColumn id="6" xr3:uid="{DC51E953-8345-46C6-81D7-C88B55211C9D}" name="Pakitimas_x000a_(Change)" totalsRowFunction="custom" dataDxfId="850" totalsRowDxfId="849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48" totalsRowDxfId="847"/>
    <tableColumn id="8" xr3:uid="{60CF7517-8EED-4C83-8938-8BEAD7969AA7}" name="Seansų sk. _x000a_(Show count)" dataDxfId="846" totalsRowDxfId="845"/>
    <tableColumn id="9" xr3:uid="{CF1CE120-7AC7-4CA1-91FB-C25AB0A904B3}" name="Lankomumo vid._x000a_(Average ADM)" dataDxfId="844" totalsRowDxfId="843">
      <calculatedColumnFormula>G3/H3</calculatedColumnFormula>
    </tableColumn>
    <tableColumn id="10" xr3:uid="{07E2EA0D-BDCE-4D9C-A783-3834EAF8F0BD}" name="Kopijų sk. _x000a_(DCO count)" dataDxfId="842" totalsRowDxfId="841"/>
    <tableColumn id="11" xr3:uid="{5B26AAEF-28AD-4667-9BF1-93AD0C63B7DB}" name="Rodymo savaitė_x000a_(Week on screen)" dataDxfId="840" totalsRowDxfId="839"/>
    <tableColumn id="12" xr3:uid="{E0F4C973-AED9-4E94-8BFD-870710DF7675}" name="Bendros pajamos _x000a_(Total GBO)" dataDxfId="838" totalsRowDxfId="837"/>
    <tableColumn id="13" xr3:uid="{270F5682-B443-4FB9-9372-5119781DECA2}" name="Bendras žiūrovų sk._x000a_(Total ADM)" dataDxfId="836" totalsRowDxfId="835"/>
    <tableColumn id="14" xr3:uid="{08E4C68C-A3DA-4C9C-BF33-30DFB33D1FC9}" name="Premjeros data _x000a_(Release date)" dataDxfId="834" totalsRowDxfId="833"/>
    <tableColumn id="15" xr3:uid="{DFA59D65-8ECB-412E-B084-029DFF0F6536}" name="Platintojas _x000a_(Distributor)" totalsRowLabel=" " dataDxfId="832" totalsRowDxfId="83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30" dataDxfId="828" totalsRowDxfId="827" headerRowBorderDxfId="829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26" totalsRowDxfId="825"/>
    <tableColumn id="2" xr3:uid="{3A5BB71D-CFF8-44C9-89A3-9EE9A3D37D48}" name="#_x000a_LW" totalsRowLabel=" " dataDxfId="824" totalsRowDxfId="823"/>
    <tableColumn id="3" xr3:uid="{616FCC8D-8B19-4A99-9263-FCE256C91072}" name="Filmas _x000a_(Movie)" totalsRowLabel="Total (30)" dataDxfId="822" totalsRowDxfId="821"/>
    <tableColumn id="4" xr3:uid="{10F79289-C08D-4BF0-8344-4232248FFA5D}" name="Pajamos _x000a_(GBO)" totalsRowFunction="sum" dataDxfId="820" totalsRowDxfId="819"/>
    <tableColumn id="5" xr3:uid="{939A010F-B82D-42BB-B104-0900D2795310}" name="Pajamos _x000a_praeita sav._x000a_(GBO LW)" totalsRowLabel="364 177 €" dataDxfId="818" totalsRowDxfId="817"/>
    <tableColumn id="6" xr3:uid="{7FB7CC0F-CDDE-4A29-BB6F-DF231D9CBC18}" name="Pakitimas_x000a_(Change)" totalsRowFunction="custom" dataDxfId="816" totalsRowDxfId="815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814" totalsRowDxfId="813"/>
    <tableColumn id="8" xr3:uid="{4D0039C6-6AE7-4A18-8848-B6D16BF67B14}" name="Seansų sk. _x000a_(Show count)" dataDxfId="812" totalsRowDxfId="811"/>
    <tableColumn id="9" xr3:uid="{7C8D5672-E86C-4BE3-9783-A377188C1FA4}" name="Lankomumo vid._x000a_(Average ADM)" dataDxfId="810" totalsRowDxfId="809">
      <calculatedColumnFormula>G3/H3</calculatedColumnFormula>
    </tableColumn>
    <tableColumn id="10" xr3:uid="{95E305E4-2D05-490C-9637-E1ED0D516575}" name="Kopijų sk. _x000a_(DCO count)" dataDxfId="808" totalsRowDxfId="807"/>
    <tableColumn id="11" xr3:uid="{01143240-3546-43DF-9290-D653485D9DD2}" name="Rodymo savaitė_x000a_(Week on screen)" dataDxfId="806" totalsRowDxfId="805"/>
    <tableColumn id="12" xr3:uid="{A0CDB6FF-6703-483F-B2AD-5757E0F3F07D}" name="Bendros pajamos _x000a_(Total GBO)" dataDxfId="804" totalsRowDxfId="803"/>
    <tableColumn id="13" xr3:uid="{0C3EB72A-C44E-49AB-B491-0E699D2C21BA}" name="Bendras žiūrovų sk._x000a_(Total ADM)" dataDxfId="802" totalsRowDxfId="801"/>
    <tableColumn id="14" xr3:uid="{3304747C-C110-4AF3-BB73-450F49C3D5C9}" name="Premjeros data _x000a_(Release date)" dataDxfId="800" totalsRowDxfId="799"/>
    <tableColumn id="15" xr3:uid="{A9E82E2D-812B-426D-B899-30AE32050393}" name="Platintojas _x000a_(Distributor)" totalsRowLabel=" " dataDxfId="798" totalsRowDxfId="79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796" dataDxfId="794" totalsRowDxfId="793" headerRowBorderDxfId="795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792" totalsRowDxfId="791"/>
    <tableColumn id="2" xr3:uid="{444B4786-3F88-433A-B225-27414DFD025A}" name="#_x000a_LW" totalsRowLabel=" " dataDxfId="790" totalsRowDxfId="789"/>
    <tableColumn id="3" xr3:uid="{ED685C19-9A45-4A40-BBE8-EB296865405D}" name="Filmas _x000a_(Movie)" totalsRowLabel="Total (28)" dataDxfId="788" totalsRowDxfId="787"/>
    <tableColumn id="4" xr3:uid="{E4EF315F-F24D-4BDE-B767-F0EDCA29FD73}" name="Pajamos _x000a_(GBO)" totalsRowFunction="sum" dataDxfId="786" totalsRowDxfId="785"/>
    <tableColumn id="5" xr3:uid="{8CDA81ED-2CF1-4FA9-A850-AAAF56CD35EC}" name="Pajamos _x000a_praeita sav._x000a_(GBO LW)" totalsRowLabel="307 927 €" dataDxfId="784" totalsRowDxfId="783"/>
    <tableColumn id="6" xr3:uid="{5CBF283F-ACB8-4359-8544-A809D0599698}" name="Pakitimas_x000a_(Change)" totalsRowFunction="custom" dataDxfId="782" totalsRowDxfId="781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80" totalsRowDxfId="779"/>
    <tableColumn id="8" xr3:uid="{D2690250-5E55-4C5C-B539-A90725D82145}" name="Seansų sk. _x000a_(Show count)" dataDxfId="778" totalsRowDxfId="777"/>
    <tableColumn id="9" xr3:uid="{BD6F689F-1BEF-4B3A-AD6A-CB5AA4328A2E}" name="Lankomumo vid._x000a_(Average ADM)" dataDxfId="776" totalsRowDxfId="775">
      <calculatedColumnFormula>G3/H3</calculatedColumnFormula>
    </tableColumn>
    <tableColumn id="10" xr3:uid="{B1AAEB6D-6BAD-474E-B50A-CB7277750618}" name="Kopijų sk. _x000a_(DCO count)" dataDxfId="774" totalsRowDxfId="773"/>
    <tableColumn id="11" xr3:uid="{A098D808-EA31-493F-BA48-4A34F62BA86C}" name="Rodymo savaitė_x000a_(Week on screen)" dataDxfId="772" totalsRowDxfId="771"/>
    <tableColumn id="12" xr3:uid="{2C7F2F63-DDE2-4523-9972-3ED3B5690AAF}" name="Bendros pajamos _x000a_(Total GBO)" dataDxfId="770" totalsRowDxfId="769"/>
    <tableColumn id="13" xr3:uid="{D404665D-1346-4521-BA5A-375509E72DCB}" name="Bendras žiūrovų sk._x000a_(Total ADM)" dataDxfId="768" totalsRowDxfId="767"/>
    <tableColumn id="14" xr3:uid="{CCB3AF9A-6B0E-4850-850D-ED5438B3ABAB}" name="Premjeros data _x000a_(Release date)" dataDxfId="766" totalsRowDxfId="765"/>
    <tableColumn id="15" xr3:uid="{82592065-B408-469C-AE8C-91B52D4AEE40}" name="Platintojas _x000a_(Distributor)" totalsRowLabel=" " dataDxfId="764" totalsRowDxfId="763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62" dataDxfId="760" totalsRowDxfId="759" headerRowBorderDxfId="761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58" totalsRowDxfId="757"/>
    <tableColumn id="2" xr3:uid="{CE015895-685B-425D-952F-3F14B8639DCF}" name="#_x000a_LW" totalsRowLabel=" " dataDxfId="756" totalsRowDxfId="755"/>
    <tableColumn id="3" xr3:uid="{FCE63A92-C66A-4A0D-80B8-053F91096E49}" name="Filmas _x000a_(Movie)" totalsRowLabel="Total (31)" dataDxfId="754" totalsRowDxfId="753"/>
    <tableColumn id="4" xr3:uid="{EC0BE4E7-2FEC-4EB2-8B56-964EB73CD6F1}" name="Pajamos _x000a_(GBO)" totalsRowFunction="sum" dataDxfId="752" totalsRowDxfId="751"/>
    <tableColumn id="5" xr3:uid="{E8BF3557-BC89-4522-BF3E-0D04166E949C}" name="Pajamos _x000a_praeita sav._x000a_(GBO LW)" totalsRowLabel="202 800 €" dataDxfId="750" totalsRowDxfId="749"/>
    <tableColumn id="6" xr3:uid="{9874C358-BAAA-441F-BE8C-65966319AED0}" name="Pakitimas_x000a_(Change)" totalsRowFunction="custom" dataDxfId="748" totalsRowDxfId="747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46" totalsRowDxfId="745"/>
    <tableColumn id="8" xr3:uid="{1FDDFB10-8CE2-4CB8-B470-7C8AA30A7105}" name="Seansų sk. _x000a_(Show count)" dataDxfId="744" totalsRowDxfId="743"/>
    <tableColumn id="9" xr3:uid="{E7DE8A6F-DD9F-4AF4-91E5-95F0FED06647}" name="Lankomumo vid._x000a_(Average ADM)" dataDxfId="742" totalsRowDxfId="741">
      <calculatedColumnFormula>G3/H3</calculatedColumnFormula>
    </tableColumn>
    <tableColumn id="10" xr3:uid="{C181B97D-53F7-4A92-97D4-30C93C732D38}" name="Kopijų sk. _x000a_(DCO count)" dataDxfId="740" totalsRowDxfId="739"/>
    <tableColumn id="11" xr3:uid="{E6859855-4B27-4AA5-9F46-4A531C4DB01E}" name="Rodymo savaitė_x000a_(Week on screen)" dataDxfId="738" totalsRowDxfId="737"/>
    <tableColumn id="12" xr3:uid="{C2514356-D349-4B5C-A250-CA77EFA27B55}" name="Bendros pajamos _x000a_(Total GBO)" dataDxfId="736" totalsRowDxfId="735"/>
    <tableColumn id="13" xr3:uid="{1ABD3C23-2E3A-4AC4-8830-41A6E1190872}" name="Bendras žiūrovų sk._x000a_(Total ADM)" dataDxfId="734" totalsRowDxfId="733"/>
    <tableColumn id="14" xr3:uid="{938F1A96-5C27-4B4E-9625-698F94EA4B0E}" name="Premjeros data _x000a_(Release date)" dataDxfId="732" totalsRowDxfId="731"/>
    <tableColumn id="15" xr3:uid="{8AB043BA-4A5D-4731-ACB0-8D655276ECAD}" name="Platintojas _x000a_(Distributor)" totalsRowLabel=" " dataDxfId="730" totalsRowDxfId="72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8A14-8768-4EC1-BE78-AC0264398CAF}">
  <dimension ref="A1:O36"/>
  <sheetViews>
    <sheetView tabSelected="1" zoomScale="60" zoomScaleNormal="60" workbookViewId="0">
      <selection activeCell="O15" sqref="O1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8" t="s">
        <v>343</v>
      </c>
      <c r="D3" s="12">
        <v>132076</v>
      </c>
      <c r="E3" s="12" t="s">
        <v>15</v>
      </c>
      <c r="F3" s="12" t="s">
        <v>15</v>
      </c>
      <c r="G3" s="14">
        <v>16488</v>
      </c>
      <c r="H3" s="12" t="s">
        <v>15</v>
      </c>
      <c r="I3" s="12" t="s">
        <v>15</v>
      </c>
      <c r="J3" s="12" t="s">
        <v>15</v>
      </c>
      <c r="K3" s="15">
        <v>1</v>
      </c>
      <c r="L3" s="12">
        <v>132076</v>
      </c>
      <c r="M3" s="14">
        <v>16488</v>
      </c>
      <c r="N3" s="16">
        <v>45646</v>
      </c>
      <c r="O3" s="22" t="s">
        <v>284</v>
      </c>
    </row>
    <row r="4" spans="1:15" s="53" customFormat="1" ht="24.95" customHeight="1">
      <c r="A4" s="10">
        <v>2</v>
      </c>
      <c r="B4" s="10">
        <v>1</v>
      </c>
      <c r="C4" s="18" t="s">
        <v>321</v>
      </c>
      <c r="D4" s="12">
        <v>64627.8</v>
      </c>
      <c r="E4" s="12">
        <v>102099.53</v>
      </c>
      <c r="F4" s="13">
        <f>(D4-E4)/E4</f>
        <v>-0.36701177762522508</v>
      </c>
      <c r="G4" s="14">
        <v>10494</v>
      </c>
      <c r="H4" s="14">
        <v>167</v>
      </c>
      <c r="I4" s="15">
        <f>G4/H4</f>
        <v>62.838323353293411</v>
      </c>
      <c r="J4" s="15">
        <v>24</v>
      </c>
      <c r="K4" s="15">
        <v>4</v>
      </c>
      <c r="L4" s="12">
        <v>716736.46</v>
      </c>
      <c r="M4" s="14">
        <v>115739</v>
      </c>
      <c r="N4" s="16">
        <v>45625</v>
      </c>
      <c r="O4" s="22" t="s">
        <v>18</v>
      </c>
    </row>
    <row r="5" spans="1:15" s="53" customFormat="1" ht="24.95" customHeight="1">
      <c r="A5" s="10">
        <v>3</v>
      </c>
      <c r="B5" s="15" t="s">
        <v>17</v>
      </c>
      <c r="C5" s="18" t="s">
        <v>341</v>
      </c>
      <c r="D5" s="12">
        <v>56652.08</v>
      </c>
      <c r="E5" s="12" t="s">
        <v>15</v>
      </c>
      <c r="F5" s="13" t="s">
        <v>15</v>
      </c>
      <c r="G5" s="14">
        <v>9311</v>
      </c>
      <c r="H5" s="14">
        <v>208</v>
      </c>
      <c r="I5" s="15">
        <f>G5/H5</f>
        <v>44.76442307692308</v>
      </c>
      <c r="J5" s="15">
        <v>31</v>
      </c>
      <c r="K5" s="15">
        <v>1</v>
      </c>
      <c r="L5" s="12">
        <v>59177.93</v>
      </c>
      <c r="M5" s="14">
        <v>9749</v>
      </c>
      <c r="N5" s="16" t="s">
        <v>342</v>
      </c>
      <c r="O5" s="22" t="s">
        <v>18</v>
      </c>
    </row>
    <row r="6" spans="1:15" s="53" customFormat="1" ht="24.95" customHeight="1">
      <c r="A6" s="10">
        <v>4</v>
      </c>
      <c r="B6" s="10">
        <v>2</v>
      </c>
      <c r="C6" s="18" t="s">
        <v>327</v>
      </c>
      <c r="D6" s="12">
        <v>18653.009999999998</v>
      </c>
      <c r="E6" s="12">
        <v>26029.48</v>
      </c>
      <c r="F6" s="13">
        <f t="shared" ref="F6:F30" si="0">(D6-E6)/E6</f>
        <v>-0.28338906501397654</v>
      </c>
      <c r="G6" s="14">
        <v>2853</v>
      </c>
      <c r="H6" s="14">
        <v>72</v>
      </c>
      <c r="I6" s="15">
        <f>G6/H6</f>
        <v>39.625</v>
      </c>
      <c r="J6" s="15">
        <v>19</v>
      </c>
      <c r="K6" s="15">
        <v>3</v>
      </c>
      <c r="L6" s="12">
        <v>109430.06</v>
      </c>
      <c r="M6" s="14">
        <v>16960</v>
      </c>
      <c r="N6" s="16">
        <v>45632</v>
      </c>
      <c r="O6" s="22" t="s">
        <v>45</v>
      </c>
    </row>
    <row r="7" spans="1:15" s="53" customFormat="1" ht="24.95" customHeight="1">
      <c r="A7" s="10">
        <v>5</v>
      </c>
      <c r="B7" s="10">
        <v>3</v>
      </c>
      <c r="C7" s="18" t="s">
        <v>304</v>
      </c>
      <c r="D7" s="12">
        <v>16966.95</v>
      </c>
      <c r="E7" s="12">
        <v>23118.02</v>
      </c>
      <c r="F7" s="13">
        <f t="shared" si="0"/>
        <v>-0.26607252697246564</v>
      </c>
      <c r="G7" s="14">
        <v>2184</v>
      </c>
      <c r="H7" s="14">
        <v>53</v>
      </c>
      <c r="I7" s="15">
        <f>G7/H7</f>
        <v>41.20754716981132</v>
      </c>
      <c r="J7" s="15">
        <v>11</v>
      </c>
      <c r="K7" s="15">
        <v>6</v>
      </c>
      <c r="L7" s="12">
        <v>641051.9</v>
      </c>
      <c r="M7" s="14">
        <v>77542</v>
      </c>
      <c r="N7" s="16">
        <v>45611</v>
      </c>
      <c r="O7" s="22" t="s">
        <v>115</v>
      </c>
    </row>
    <row r="8" spans="1:15" s="53" customFormat="1" ht="24.95" customHeight="1">
      <c r="A8" s="10">
        <v>6</v>
      </c>
      <c r="B8" s="10">
        <v>6</v>
      </c>
      <c r="C8" s="18" t="s">
        <v>328</v>
      </c>
      <c r="D8" s="12">
        <v>12544</v>
      </c>
      <c r="E8" s="12">
        <v>17277</v>
      </c>
      <c r="F8" s="13">
        <f t="shared" si="0"/>
        <v>-0.27394802338368929</v>
      </c>
      <c r="G8" s="14">
        <v>2745</v>
      </c>
      <c r="H8" s="12" t="s">
        <v>15</v>
      </c>
      <c r="I8" s="12" t="s">
        <v>15</v>
      </c>
      <c r="J8" s="15">
        <v>15</v>
      </c>
      <c r="K8" s="15">
        <v>2</v>
      </c>
      <c r="L8" s="12">
        <v>42361</v>
      </c>
      <c r="M8" s="14">
        <v>8728</v>
      </c>
      <c r="N8" s="16">
        <v>45639</v>
      </c>
      <c r="O8" s="22" t="s">
        <v>13</v>
      </c>
    </row>
    <row r="9" spans="1:15" s="53" customFormat="1" ht="24.95" customHeight="1">
      <c r="A9" s="10">
        <v>7</v>
      </c>
      <c r="B9" s="10">
        <v>5</v>
      </c>
      <c r="C9" s="18" t="s">
        <v>334</v>
      </c>
      <c r="D9" s="12">
        <v>8745.0400000000009</v>
      </c>
      <c r="E9" s="12">
        <v>17825.88</v>
      </c>
      <c r="F9" s="13">
        <f t="shared" si="0"/>
        <v>-0.50941888983881856</v>
      </c>
      <c r="G9" s="14">
        <v>1237</v>
      </c>
      <c r="H9" s="14">
        <v>36</v>
      </c>
      <c r="I9" s="15">
        <f>G9/H9</f>
        <v>34.361111111111114</v>
      </c>
      <c r="J9" s="15">
        <v>11</v>
      </c>
      <c r="K9" s="14">
        <v>2</v>
      </c>
      <c r="L9" s="12">
        <v>33882.22</v>
      </c>
      <c r="M9" s="14">
        <v>5047</v>
      </c>
      <c r="N9" s="16">
        <v>45639</v>
      </c>
      <c r="O9" s="22" t="s">
        <v>12</v>
      </c>
    </row>
    <row r="10" spans="1:15" s="53" customFormat="1" ht="24.95" customHeight="1">
      <c r="A10" s="10">
        <v>8</v>
      </c>
      <c r="B10" s="10">
        <v>12</v>
      </c>
      <c r="C10" s="11" t="s">
        <v>295</v>
      </c>
      <c r="D10" s="12">
        <v>5314.72</v>
      </c>
      <c r="E10" s="12">
        <v>3165.04</v>
      </c>
      <c r="F10" s="13">
        <f t="shared" si="0"/>
        <v>0.67919520764350538</v>
      </c>
      <c r="G10" s="14">
        <v>941</v>
      </c>
      <c r="H10" s="15">
        <v>17</v>
      </c>
      <c r="I10" s="15">
        <f>G10/H10</f>
        <v>55.352941176470587</v>
      </c>
      <c r="J10" s="15">
        <v>8</v>
      </c>
      <c r="K10" s="15">
        <v>7</v>
      </c>
      <c r="L10" s="12">
        <v>143676.65</v>
      </c>
      <c r="M10" s="14">
        <v>21544</v>
      </c>
      <c r="N10" s="16">
        <v>45604</v>
      </c>
      <c r="O10" s="22" t="s">
        <v>12</v>
      </c>
    </row>
    <row r="11" spans="1:15" s="53" customFormat="1" ht="24.95" customHeight="1">
      <c r="A11" s="10">
        <v>9</v>
      </c>
      <c r="B11" s="10">
        <v>8</v>
      </c>
      <c r="C11" s="18" t="s">
        <v>283</v>
      </c>
      <c r="D11" s="12">
        <v>5268</v>
      </c>
      <c r="E11" s="12">
        <v>5640</v>
      </c>
      <c r="F11" s="13">
        <f t="shared" si="0"/>
        <v>-6.5957446808510636E-2</v>
      </c>
      <c r="G11" s="14">
        <v>789</v>
      </c>
      <c r="H11" s="15" t="s">
        <v>15</v>
      </c>
      <c r="I11" s="15" t="s">
        <v>15</v>
      </c>
      <c r="J11" s="15" t="s">
        <v>15</v>
      </c>
      <c r="K11" s="15">
        <v>8</v>
      </c>
      <c r="L11" s="12">
        <v>539233</v>
      </c>
      <c r="M11" s="14">
        <v>75942</v>
      </c>
      <c r="N11" s="16">
        <v>45597</v>
      </c>
      <c r="O11" s="22" t="s">
        <v>284</v>
      </c>
    </row>
    <row r="12" spans="1:15" s="53" customFormat="1" ht="24.95" customHeight="1">
      <c r="A12" s="10">
        <v>10</v>
      </c>
      <c r="B12" s="10">
        <v>4</v>
      </c>
      <c r="C12" s="18" t="s">
        <v>333</v>
      </c>
      <c r="D12" s="12">
        <v>4828.71</v>
      </c>
      <c r="E12" s="12">
        <v>18132.22</v>
      </c>
      <c r="F12" s="13">
        <f t="shared" si="0"/>
        <v>-0.73369449521349295</v>
      </c>
      <c r="G12" s="14">
        <v>641</v>
      </c>
      <c r="H12" s="14">
        <v>35</v>
      </c>
      <c r="I12" s="15">
        <f>G12/H12</f>
        <v>18.314285714285713</v>
      </c>
      <c r="J12" s="15">
        <v>10</v>
      </c>
      <c r="K12" s="15">
        <v>2</v>
      </c>
      <c r="L12" s="12">
        <v>31433.83</v>
      </c>
      <c r="M12" s="14">
        <v>4111</v>
      </c>
      <c r="N12" s="16">
        <v>45639</v>
      </c>
      <c r="O12" s="22" t="s">
        <v>43</v>
      </c>
    </row>
    <row r="13" spans="1:15" s="53" customFormat="1" ht="24.95" customHeight="1">
      <c r="A13" s="10">
        <v>11</v>
      </c>
      <c r="B13" s="10">
        <v>11</v>
      </c>
      <c r="C13" s="18" t="s">
        <v>312</v>
      </c>
      <c r="D13" s="12">
        <v>3706.19</v>
      </c>
      <c r="E13" s="12">
        <v>4706.7</v>
      </c>
      <c r="F13" s="13">
        <f t="shared" si="0"/>
        <v>-0.21257144071217621</v>
      </c>
      <c r="G13" s="14">
        <v>447</v>
      </c>
      <c r="H13" s="14">
        <v>15</v>
      </c>
      <c r="I13" s="15">
        <f>G13/H13</f>
        <v>29.8</v>
      </c>
      <c r="J13" s="15">
        <v>6</v>
      </c>
      <c r="K13" s="15">
        <v>5</v>
      </c>
      <c r="L13" s="12">
        <v>74870.42</v>
      </c>
      <c r="M13" s="14">
        <v>10641</v>
      </c>
      <c r="N13" s="16">
        <v>45618</v>
      </c>
      <c r="O13" s="22" t="s">
        <v>14</v>
      </c>
    </row>
    <row r="14" spans="1:15" s="53" customFormat="1" ht="24.95" customHeight="1">
      <c r="A14" s="10">
        <v>12</v>
      </c>
      <c r="B14" s="10">
        <v>7</v>
      </c>
      <c r="C14" s="11" t="s">
        <v>337</v>
      </c>
      <c r="D14" s="12">
        <v>3639.09</v>
      </c>
      <c r="E14" s="12">
        <v>8128.88</v>
      </c>
      <c r="F14" s="13">
        <f t="shared" si="0"/>
        <v>-0.55232578165749768</v>
      </c>
      <c r="G14" s="14">
        <v>476</v>
      </c>
      <c r="H14" s="14">
        <v>23</v>
      </c>
      <c r="I14" s="15">
        <f>G14/H14</f>
        <v>20.695652173913043</v>
      </c>
      <c r="J14" s="15">
        <v>6</v>
      </c>
      <c r="K14" s="15">
        <v>2</v>
      </c>
      <c r="L14" s="12">
        <v>16627.88</v>
      </c>
      <c r="M14" s="14">
        <v>2361</v>
      </c>
      <c r="N14" s="16" t="s">
        <v>338</v>
      </c>
      <c r="O14" s="22" t="s">
        <v>19</v>
      </c>
    </row>
    <row r="15" spans="1:15" s="53" customFormat="1" ht="24.95" customHeight="1">
      <c r="A15" s="10">
        <v>13</v>
      </c>
      <c r="B15" s="10">
        <v>10</v>
      </c>
      <c r="C15" s="18" t="s">
        <v>323</v>
      </c>
      <c r="D15" s="12">
        <v>3089</v>
      </c>
      <c r="E15" s="12">
        <v>4825</v>
      </c>
      <c r="F15" s="13">
        <f t="shared" si="0"/>
        <v>-0.35979274611398965</v>
      </c>
      <c r="G15" s="14">
        <v>392</v>
      </c>
      <c r="H15" s="12" t="s">
        <v>15</v>
      </c>
      <c r="I15" s="12" t="s">
        <v>15</v>
      </c>
      <c r="J15" s="15">
        <v>6</v>
      </c>
      <c r="K15" s="15">
        <v>3</v>
      </c>
      <c r="L15" s="12">
        <v>34643</v>
      </c>
      <c r="M15" s="14">
        <v>5042</v>
      </c>
      <c r="N15" s="16">
        <v>45632</v>
      </c>
      <c r="O15" s="22" t="s">
        <v>13</v>
      </c>
    </row>
    <row r="16" spans="1:15" s="53" customFormat="1" ht="24.95" customHeight="1">
      <c r="A16" s="10">
        <v>14</v>
      </c>
      <c r="B16" s="10">
        <v>9</v>
      </c>
      <c r="C16" s="18" t="s">
        <v>320</v>
      </c>
      <c r="D16" s="12">
        <v>1966.73</v>
      </c>
      <c r="E16" s="12">
        <v>5615.38</v>
      </c>
      <c r="F16" s="13">
        <f t="shared" si="0"/>
        <v>-0.64976012309051212</v>
      </c>
      <c r="G16" s="14">
        <v>303</v>
      </c>
      <c r="H16" s="14">
        <v>20</v>
      </c>
      <c r="I16" s="15">
        <f t="shared" ref="I16:I21" si="1">G16/H16</f>
        <v>15.15</v>
      </c>
      <c r="J16" s="15">
        <v>8</v>
      </c>
      <c r="K16" s="15">
        <v>4</v>
      </c>
      <c r="L16" s="12">
        <v>74682.31</v>
      </c>
      <c r="M16" s="14">
        <v>11399</v>
      </c>
      <c r="N16" s="16">
        <v>45625</v>
      </c>
      <c r="O16" s="22" t="s">
        <v>11</v>
      </c>
    </row>
    <row r="17" spans="1:15" s="53" customFormat="1" ht="24.95" customHeight="1">
      <c r="A17" s="10">
        <v>15</v>
      </c>
      <c r="B17" s="10">
        <v>15</v>
      </c>
      <c r="C17" s="18" t="s">
        <v>324</v>
      </c>
      <c r="D17" s="12">
        <v>1139</v>
      </c>
      <c r="E17" s="12">
        <v>812</v>
      </c>
      <c r="F17" s="13">
        <f t="shared" si="0"/>
        <v>0.40270935960591131</v>
      </c>
      <c r="G17" s="14">
        <v>582</v>
      </c>
      <c r="H17" s="15">
        <v>12</v>
      </c>
      <c r="I17" s="15">
        <f t="shared" si="1"/>
        <v>48.5</v>
      </c>
      <c r="J17" s="15">
        <v>11</v>
      </c>
      <c r="K17" s="15">
        <v>3</v>
      </c>
      <c r="L17" s="12">
        <v>4014.8</v>
      </c>
      <c r="M17" s="14">
        <v>1872</v>
      </c>
      <c r="N17" s="16">
        <v>45632</v>
      </c>
      <c r="O17" s="22" t="s">
        <v>325</v>
      </c>
    </row>
    <row r="18" spans="1:15" s="53" customFormat="1" ht="24.95" customHeight="1">
      <c r="A18" s="10">
        <v>16</v>
      </c>
      <c r="B18" s="10" t="s">
        <v>17</v>
      </c>
      <c r="C18" s="18" t="s">
        <v>345</v>
      </c>
      <c r="D18" s="12">
        <v>1129.8000000000002</v>
      </c>
      <c r="E18" s="12" t="s">
        <v>15</v>
      </c>
      <c r="F18" s="12" t="s">
        <v>15</v>
      </c>
      <c r="G18" s="14">
        <v>176</v>
      </c>
      <c r="H18" s="14">
        <v>8</v>
      </c>
      <c r="I18" s="15">
        <f t="shared" si="1"/>
        <v>22</v>
      </c>
      <c r="J18" s="15">
        <v>3</v>
      </c>
      <c r="K18" s="15">
        <v>1</v>
      </c>
      <c r="L18" s="12">
        <v>1129.8000000000002</v>
      </c>
      <c r="M18" s="14">
        <v>176</v>
      </c>
      <c r="N18" s="16">
        <v>45646</v>
      </c>
      <c r="O18" s="22" t="s">
        <v>80</v>
      </c>
    </row>
    <row r="19" spans="1:15" s="53" customFormat="1" ht="24.95" customHeight="1">
      <c r="A19" s="10">
        <v>17</v>
      </c>
      <c r="B19" s="10">
        <v>16</v>
      </c>
      <c r="C19" s="18" t="s">
        <v>335</v>
      </c>
      <c r="D19" s="12">
        <v>806.6</v>
      </c>
      <c r="E19" s="12">
        <v>754.8</v>
      </c>
      <c r="F19" s="13">
        <f t="shared" si="0"/>
        <v>6.8627450980392246E-2</v>
      </c>
      <c r="G19" s="14">
        <v>125</v>
      </c>
      <c r="H19" s="14">
        <v>8</v>
      </c>
      <c r="I19" s="15">
        <f t="shared" si="1"/>
        <v>15.625</v>
      </c>
      <c r="J19" s="15">
        <v>6</v>
      </c>
      <c r="K19" s="15">
        <v>2</v>
      </c>
      <c r="L19" s="12">
        <v>1903.1</v>
      </c>
      <c r="M19" s="14">
        <v>281</v>
      </c>
      <c r="N19" s="16">
        <v>45639</v>
      </c>
      <c r="O19" s="22" t="s">
        <v>23</v>
      </c>
    </row>
    <row r="20" spans="1:15" s="53" customFormat="1" ht="24.95" customHeight="1">
      <c r="A20" s="10">
        <v>18</v>
      </c>
      <c r="B20" s="10">
        <v>23</v>
      </c>
      <c r="C20" s="18" t="s">
        <v>76</v>
      </c>
      <c r="D20" s="12">
        <v>717.52</v>
      </c>
      <c r="E20" s="12">
        <v>266.16000000000003</v>
      </c>
      <c r="F20" s="13">
        <f t="shared" si="0"/>
        <v>1.6958220619176432</v>
      </c>
      <c r="G20" s="14">
        <v>160</v>
      </c>
      <c r="H20" s="14">
        <v>4</v>
      </c>
      <c r="I20" s="15">
        <f t="shared" si="1"/>
        <v>40</v>
      </c>
      <c r="J20" s="15">
        <v>2</v>
      </c>
      <c r="K20" s="12" t="s">
        <v>15</v>
      </c>
      <c r="L20" s="12">
        <v>2545.19</v>
      </c>
      <c r="M20" s="14">
        <v>532</v>
      </c>
      <c r="N20" s="16">
        <v>45401</v>
      </c>
      <c r="O20" s="22" t="s">
        <v>45</v>
      </c>
    </row>
    <row r="21" spans="1:15" s="53" customFormat="1" ht="24.95" customHeight="1">
      <c r="A21" s="10">
        <v>19</v>
      </c>
      <c r="B21" s="10">
        <v>19</v>
      </c>
      <c r="C21" s="18" t="s">
        <v>306</v>
      </c>
      <c r="D21" s="12">
        <v>713.70000000000073</v>
      </c>
      <c r="E21" s="12">
        <v>440.99999999999909</v>
      </c>
      <c r="F21" s="13">
        <f t="shared" si="0"/>
        <v>0.61836734693878048</v>
      </c>
      <c r="G21" s="14">
        <v>94</v>
      </c>
      <c r="H21" s="14">
        <v>4</v>
      </c>
      <c r="I21" s="15">
        <f t="shared" si="1"/>
        <v>23.5</v>
      </c>
      <c r="J21" s="15">
        <v>2</v>
      </c>
      <c r="K21" s="15">
        <v>6</v>
      </c>
      <c r="L21" s="12">
        <v>22553.09</v>
      </c>
      <c r="M21" s="14">
        <v>3172</v>
      </c>
      <c r="N21" s="16">
        <v>45611</v>
      </c>
      <c r="O21" s="22" t="s">
        <v>80</v>
      </c>
    </row>
    <row r="22" spans="1:15" s="53" customFormat="1" ht="24.95" customHeight="1">
      <c r="A22" s="10">
        <v>20</v>
      </c>
      <c r="B22" s="10">
        <v>13</v>
      </c>
      <c r="C22" s="18" t="s">
        <v>326</v>
      </c>
      <c r="D22" s="12">
        <v>692</v>
      </c>
      <c r="E22" s="12">
        <v>1555.11</v>
      </c>
      <c r="F22" s="13">
        <f t="shared" si="0"/>
        <v>-0.55501540083981193</v>
      </c>
      <c r="G22" s="14">
        <v>109</v>
      </c>
      <c r="H22" s="14">
        <v>6</v>
      </c>
      <c r="I22" s="15">
        <v>24.111111111111111</v>
      </c>
      <c r="J22" s="15">
        <v>3</v>
      </c>
      <c r="K22" s="15">
        <v>3</v>
      </c>
      <c r="L22" s="12">
        <v>16175.43</v>
      </c>
      <c r="M22" s="14">
        <v>2365</v>
      </c>
      <c r="N22" s="16">
        <v>45632</v>
      </c>
      <c r="O22" s="22" t="s">
        <v>12</v>
      </c>
    </row>
    <row r="23" spans="1:15" s="53" customFormat="1" ht="24.95" customHeight="1">
      <c r="A23" s="10">
        <v>21</v>
      </c>
      <c r="B23" s="10">
        <v>22</v>
      </c>
      <c r="C23" s="18" t="s">
        <v>225</v>
      </c>
      <c r="D23" s="12">
        <v>667.2</v>
      </c>
      <c r="E23" s="12">
        <v>276.39999999999998</v>
      </c>
      <c r="F23" s="13">
        <f t="shared" si="0"/>
        <v>1.4138929088277863</v>
      </c>
      <c r="G23" s="14">
        <v>93</v>
      </c>
      <c r="H23" s="14">
        <v>4</v>
      </c>
      <c r="I23" s="15">
        <f t="shared" ref="I23:I28" si="2">G23/H23</f>
        <v>23.25</v>
      </c>
      <c r="J23" s="15">
        <v>2</v>
      </c>
      <c r="K23" s="15">
        <v>15</v>
      </c>
      <c r="L23" s="12">
        <v>120167.63</v>
      </c>
      <c r="M23" s="14">
        <v>18048</v>
      </c>
      <c r="N23" s="16">
        <v>45548</v>
      </c>
      <c r="O23" s="27" t="s">
        <v>11</v>
      </c>
    </row>
    <row r="24" spans="1:15" s="53" customFormat="1" ht="24.95" customHeight="1">
      <c r="A24" s="10">
        <v>22</v>
      </c>
      <c r="B24" s="10">
        <v>24</v>
      </c>
      <c r="C24" s="18" t="s">
        <v>319</v>
      </c>
      <c r="D24" s="12">
        <v>529</v>
      </c>
      <c r="E24" s="12">
        <v>248</v>
      </c>
      <c r="F24" s="13">
        <f t="shared" si="0"/>
        <v>1.1330645161290323</v>
      </c>
      <c r="G24" s="14">
        <v>112</v>
      </c>
      <c r="H24" s="14">
        <v>7</v>
      </c>
      <c r="I24" s="15">
        <f t="shared" si="2"/>
        <v>16</v>
      </c>
      <c r="J24" s="15">
        <v>5</v>
      </c>
      <c r="K24" s="15">
        <v>4</v>
      </c>
      <c r="L24" s="12">
        <v>1884.6</v>
      </c>
      <c r="M24" s="14">
        <v>382</v>
      </c>
      <c r="N24" s="16">
        <v>45625</v>
      </c>
      <c r="O24" s="22" t="s">
        <v>240</v>
      </c>
    </row>
    <row r="25" spans="1:15" s="53" customFormat="1" ht="24.95" customHeight="1">
      <c r="A25" s="10">
        <v>23</v>
      </c>
      <c r="B25" s="10">
        <v>17</v>
      </c>
      <c r="C25" s="18" t="s">
        <v>330</v>
      </c>
      <c r="D25" s="12">
        <v>432</v>
      </c>
      <c r="E25" s="12">
        <v>720</v>
      </c>
      <c r="F25" s="13">
        <f t="shared" si="0"/>
        <v>-0.4</v>
      </c>
      <c r="G25" s="14">
        <v>60</v>
      </c>
      <c r="H25" s="14">
        <v>8</v>
      </c>
      <c r="I25" s="15">
        <f t="shared" si="2"/>
        <v>7.5</v>
      </c>
      <c r="J25" s="15">
        <v>7</v>
      </c>
      <c r="K25" s="15">
        <v>3</v>
      </c>
      <c r="L25" s="12">
        <v>7128</v>
      </c>
      <c r="M25" s="14">
        <v>990</v>
      </c>
      <c r="N25" s="16">
        <v>45632</v>
      </c>
      <c r="O25" s="22" t="s">
        <v>331</v>
      </c>
    </row>
    <row r="26" spans="1:15" s="53" customFormat="1" ht="24.95" customHeight="1">
      <c r="A26" s="10">
        <v>24</v>
      </c>
      <c r="B26" s="10">
        <v>28</v>
      </c>
      <c r="C26" s="18" t="s">
        <v>274</v>
      </c>
      <c r="D26" s="12">
        <v>316.8</v>
      </c>
      <c r="E26" s="12">
        <v>130.6</v>
      </c>
      <c r="F26" s="13">
        <f t="shared" si="0"/>
        <v>1.42572741194487</v>
      </c>
      <c r="G26" s="14">
        <v>51</v>
      </c>
      <c r="H26" s="14">
        <v>2</v>
      </c>
      <c r="I26" s="15">
        <f t="shared" si="2"/>
        <v>25.5</v>
      </c>
      <c r="J26" s="15">
        <v>2</v>
      </c>
      <c r="K26" s="15">
        <v>9</v>
      </c>
      <c r="L26" s="12">
        <v>93328.300000000017</v>
      </c>
      <c r="M26" s="14">
        <v>13804</v>
      </c>
      <c r="N26" s="16">
        <v>45590</v>
      </c>
      <c r="O26" s="22" t="s">
        <v>14</v>
      </c>
    </row>
    <row r="27" spans="1:15" s="53" customFormat="1" ht="24.95" customHeight="1">
      <c r="A27" s="10">
        <v>25</v>
      </c>
      <c r="B27" s="10">
        <v>21</v>
      </c>
      <c r="C27" s="18" t="s">
        <v>241</v>
      </c>
      <c r="D27" s="12">
        <v>252.2</v>
      </c>
      <c r="E27" s="12">
        <v>301.89999999999998</v>
      </c>
      <c r="F27" s="13">
        <f t="shared" si="0"/>
        <v>-0.1646240476979132</v>
      </c>
      <c r="G27" s="14">
        <v>32</v>
      </c>
      <c r="H27" s="14">
        <v>2</v>
      </c>
      <c r="I27" s="15">
        <f t="shared" si="2"/>
        <v>16</v>
      </c>
      <c r="J27" s="15">
        <v>2</v>
      </c>
      <c r="K27" s="15">
        <v>13</v>
      </c>
      <c r="L27" s="12">
        <v>129685.00000000003</v>
      </c>
      <c r="M27" s="14">
        <v>19207</v>
      </c>
      <c r="N27" s="16">
        <v>45562</v>
      </c>
      <c r="O27" s="27" t="s">
        <v>14</v>
      </c>
    </row>
    <row r="28" spans="1:15" s="53" customFormat="1" ht="24.95" customHeight="1">
      <c r="A28" s="10">
        <v>26</v>
      </c>
      <c r="B28" s="10">
        <v>18</v>
      </c>
      <c r="C28" s="18" t="s">
        <v>278</v>
      </c>
      <c r="D28" s="12">
        <v>250.52</v>
      </c>
      <c r="E28" s="12">
        <v>518.4</v>
      </c>
      <c r="F28" s="13">
        <f t="shared" si="0"/>
        <v>-0.51674382716049383</v>
      </c>
      <c r="G28" s="14">
        <v>49</v>
      </c>
      <c r="H28" s="14">
        <v>4</v>
      </c>
      <c r="I28" s="15">
        <f t="shared" si="2"/>
        <v>12.25</v>
      </c>
      <c r="J28" s="15">
        <v>2</v>
      </c>
      <c r="K28" s="15">
        <v>9</v>
      </c>
      <c r="L28" s="12">
        <v>276609.28999999998</v>
      </c>
      <c r="M28" s="14">
        <v>49940</v>
      </c>
      <c r="N28" s="16">
        <v>45590</v>
      </c>
      <c r="O28" s="22" t="s">
        <v>45</v>
      </c>
    </row>
    <row r="29" spans="1:15" s="53" customFormat="1" ht="24.95" customHeight="1">
      <c r="A29" s="10">
        <v>27</v>
      </c>
      <c r="B29" s="10">
        <v>25</v>
      </c>
      <c r="C29" s="18" t="s">
        <v>294</v>
      </c>
      <c r="D29" s="12">
        <v>212</v>
      </c>
      <c r="E29" s="12">
        <v>230</v>
      </c>
      <c r="F29" s="13">
        <f t="shared" si="0"/>
        <v>-7.8260869565217397E-2</v>
      </c>
      <c r="G29" s="14">
        <v>58</v>
      </c>
      <c r="H29" s="12" t="s">
        <v>15</v>
      </c>
      <c r="I29" s="12" t="s">
        <v>15</v>
      </c>
      <c r="J29" s="15">
        <v>3</v>
      </c>
      <c r="K29" s="15">
        <v>7</v>
      </c>
      <c r="L29" s="12">
        <v>89847</v>
      </c>
      <c r="M29" s="14">
        <v>16890</v>
      </c>
      <c r="N29" s="16">
        <v>45604</v>
      </c>
      <c r="O29" s="22" t="s">
        <v>13</v>
      </c>
    </row>
    <row r="30" spans="1:15" s="53" customFormat="1" ht="24.95" customHeight="1">
      <c r="A30" s="10">
        <v>28</v>
      </c>
      <c r="B30" s="10">
        <v>26</v>
      </c>
      <c r="C30" s="11" t="s">
        <v>267</v>
      </c>
      <c r="D30" s="12">
        <v>167.9</v>
      </c>
      <c r="E30" s="12">
        <v>224.87</v>
      </c>
      <c r="F30" s="13">
        <f t="shared" si="0"/>
        <v>-0.2533463779072353</v>
      </c>
      <c r="G30" s="14">
        <v>21</v>
      </c>
      <c r="H30" s="14">
        <v>2</v>
      </c>
      <c r="I30" s="15">
        <f>G30/H30</f>
        <v>10.5</v>
      </c>
      <c r="J30" s="15">
        <v>1</v>
      </c>
      <c r="K30" s="15">
        <v>10</v>
      </c>
      <c r="L30" s="12">
        <v>170316.24</v>
      </c>
      <c r="M30" s="14">
        <v>23254</v>
      </c>
      <c r="N30" s="16">
        <v>45583</v>
      </c>
      <c r="O30" s="22" t="s">
        <v>115</v>
      </c>
    </row>
    <row r="31" spans="1:15" s="53" customFormat="1" ht="24.95" customHeight="1">
      <c r="A31" s="10">
        <v>29</v>
      </c>
      <c r="B31" s="12" t="s">
        <v>15</v>
      </c>
      <c r="C31" s="18" t="s">
        <v>266</v>
      </c>
      <c r="D31" s="12">
        <v>127</v>
      </c>
      <c r="E31" s="12" t="s">
        <v>15</v>
      </c>
      <c r="F31" s="12" t="s">
        <v>15</v>
      </c>
      <c r="G31" s="14">
        <v>23</v>
      </c>
      <c r="H31" s="14">
        <v>1</v>
      </c>
      <c r="I31" s="15">
        <f>G31/H31</f>
        <v>23</v>
      </c>
      <c r="J31" s="15">
        <v>1</v>
      </c>
      <c r="K31" s="15" t="s">
        <v>15</v>
      </c>
      <c r="L31" s="12">
        <v>4800.1000000000004</v>
      </c>
      <c r="M31" s="14">
        <v>814</v>
      </c>
      <c r="N31" s="16">
        <v>45583</v>
      </c>
      <c r="O31" s="22" t="s">
        <v>23</v>
      </c>
    </row>
    <row r="32" spans="1:15" s="53" customFormat="1" ht="24.95" customHeight="1">
      <c r="A32" s="10">
        <v>30</v>
      </c>
      <c r="B32" s="12" t="s">
        <v>15</v>
      </c>
      <c r="C32" s="18" t="s">
        <v>112</v>
      </c>
      <c r="D32" s="12">
        <v>96</v>
      </c>
      <c r="E32" s="12" t="s">
        <v>15</v>
      </c>
      <c r="F32" s="12" t="s">
        <v>15</v>
      </c>
      <c r="G32" s="14">
        <v>18</v>
      </c>
      <c r="H32" s="14">
        <v>1</v>
      </c>
      <c r="I32" s="15">
        <f>G32/H32</f>
        <v>18</v>
      </c>
      <c r="J32" s="15">
        <v>1</v>
      </c>
      <c r="K32" s="15" t="s">
        <v>15</v>
      </c>
      <c r="L32" s="12">
        <v>4818.55</v>
      </c>
      <c r="M32" s="14">
        <v>812</v>
      </c>
      <c r="N32" s="16">
        <v>45471</v>
      </c>
      <c r="O32" s="22" t="s">
        <v>11</v>
      </c>
    </row>
    <row r="33" spans="1:15" s="53" customFormat="1" ht="24.95" customHeight="1">
      <c r="A33" s="10">
        <v>31</v>
      </c>
      <c r="B33" s="12" t="s">
        <v>15</v>
      </c>
      <c r="C33" s="18" t="s">
        <v>286</v>
      </c>
      <c r="D33" s="12">
        <v>82</v>
      </c>
      <c r="E33" s="12" t="s">
        <v>15</v>
      </c>
      <c r="F33" s="12" t="s">
        <v>15</v>
      </c>
      <c r="G33" s="14">
        <v>17</v>
      </c>
      <c r="H33" s="14">
        <v>1</v>
      </c>
      <c r="I33" s="15">
        <f>G33/H33</f>
        <v>17</v>
      </c>
      <c r="J33" s="15">
        <v>1</v>
      </c>
      <c r="K33" s="15" t="s">
        <v>15</v>
      </c>
      <c r="L33" s="12">
        <v>59790.9</v>
      </c>
      <c r="M33" s="14">
        <v>8925</v>
      </c>
      <c r="N33" s="16">
        <v>45597</v>
      </c>
      <c r="O33" s="22" t="s">
        <v>11</v>
      </c>
    </row>
    <row r="34" spans="1:15" s="53" customFormat="1" ht="24.95" customHeight="1">
      <c r="A34" s="10">
        <v>32</v>
      </c>
      <c r="B34" s="10">
        <v>27</v>
      </c>
      <c r="C34" s="18" t="s">
        <v>229</v>
      </c>
      <c r="D34" s="12">
        <v>53.14</v>
      </c>
      <c r="E34" s="12">
        <v>156.80000000000001</v>
      </c>
      <c r="F34" s="13">
        <f>(D34-E34)/E34</f>
        <v>-0.66109693877551023</v>
      </c>
      <c r="G34" s="14">
        <v>11</v>
      </c>
      <c r="H34" s="14">
        <v>2</v>
      </c>
      <c r="I34" s="15">
        <f>G34/H34</f>
        <v>5.5</v>
      </c>
      <c r="J34" s="15">
        <v>1</v>
      </c>
      <c r="K34" s="15">
        <v>13</v>
      </c>
      <c r="L34" s="12">
        <v>288678.86</v>
      </c>
      <c r="M34" s="14">
        <v>52810</v>
      </c>
      <c r="N34" s="16">
        <v>45562</v>
      </c>
      <c r="O34" s="27" t="s">
        <v>11</v>
      </c>
    </row>
    <row r="35" spans="1:15" ht="24.9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SUBTOTAL(109,Table13234567891011121314151617181926192021222324252827293031[Pajamos 
(GBO)])</f>
        <v>346461.70000000007</v>
      </c>
      <c r="E35" s="36" t="s">
        <v>344</v>
      </c>
      <c r="F35" s="37">
        <f t="shared" ref="F35" si="3">(D35-E35)/E35</f>
        <v>0.41534253850239011</v>
      </c>
      <c r="G35" s="38">
        <f>SUBTOTAL(109,Table13234567891011121314151617181926192021222324252827293031[Žiūrovų sk. 
(ADM)])</f>
        <v>51092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29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8F32-9AC9-4847-8F89-0098D661255E}">
  <dimension ref="A1:O34"/>
  <sheetViews>
    <sheetView zoomScale="60" zoomScaleNormal="60" workbookViewId="0">
      <selection activeCell="E25" sqref="E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8" t="s">
        <v>321</v>
      </c>
      <c r="D3" s="12">
        <v>102099.53</v>
      </c>
      <c r="E3" s="12">
        <v>180084.64</v>
      </c>
      <c r="F3" s="13">
        <f>(D3-E3)/E3</f>
        <v>-0.43304698279653397</v>
      </c>
      <c r="G3" s="14">
        <v>15972</v>
      </c>
      <c r="H3" s="14">
        <v>237</v>
      </c>
      <c r="I3" s="15">
        <f>G3/H3</f>
        <v>67.392405063291136</v>
      </c>
      <c r="J3" s="15">
        <v>27</v>
      </c>
      <c r="K3" s="15">
        <v>3</v>
      </c>
      <c r="L3" s="12">
        <v>626828.16</v>
      </c>
      <c r="M3" s="14">
        <v>100417</v>
      </c>
      <c r="N3" s="16">
        <v>45625</v>
      </c>
      <c r="O3" s="22" t="s">
        <v>18</v>
      </c>
    </row>
    <row r="4" spans="1:15" s="53" customFormat="1" ht="24.95" customHeight="1">
      <c r="A4" s="10">
        <v>2</v>
      </c>
      <c r="B4" s="15">
        <v>3</v>
      </c>
      <c r="C4" s="18" t="s">
        <v>327</v>
      </c>
      <c r="D4" s="12">
        <v>26029.48</v>
      </c>
      <c r="E4" s="12">
        <v>40924.82</v>
      </c>
      <c r="F4" s="13">
        <f>(D4-E4)/E4</f>
        <v>-0.36396836931720167</v>
      </c>
      <c r="G4" s="14">
        <v>3897</v>
      </c>
      <c r="H4" s="14">
        <v>107</v>
      </c>
      <c r="I4" s="15">
        <f>G4/H4</f>
        <v>36.420560747663551</v>
      </c>
      <c r="J4" s="15">
        <v>22</v>
      </c>
      <c r="K4" s="15">
        <v>2</v>
      </c>
      <c r="L4" s="12">
        <v>82061.16</v>
      </c>
      <c r="M4" s="14">
        <v>12514</v>
      </c>
      <c r="N4" s="16">
        <v>45632</v>
      </c>
      <c r="O4" s="22" t="s">
        <v>45</v>
      </c>
    </row>
    <row r="5" spans="1:15" ht="24.95" customHeight="1">
      <c r="A5" s="10">
        <v>3</v>
      </c>
      <c r="B5" s="10">
        <v>2</v>
      </c>
      <c r="C5" s="18" t="s">
        <v>304</v>
      </c>
      <c r="D5" s="12">
        <v>23118.02</v>
      </c>
      <c r="E5" s="12">
        <v>42940</v>
      </c>
      <c r="F5" s="13">
        <f>(D5-E5)/E5</f>
        <v>-0.4616204005589194</v>
      </c>
      <c r="G5" s="14">
        <v>2856</v>
      </c>
      <c r="H5" s="14">
        <v>71</v>
      </c>
      <c r="I5" s="15">
        <f>G5/H5</f>
        <v>40.225352112676056</v>
      </c>
      <c r="J5" s="15">
        <v>13</v>
      </c>
      <c r="K5" s="15">
        <v>5</v>
      </c>
      <c r="L5" s="12">
        <v>615620.64</v>
      </c>
      <c r="M5" s="14">
        <v>74007</v>
      </c>
      <c r="N5" s="16">
        <v>45611</v>
      </c>
      <c r="O5" s="22" t="s">
        <v>115</v>
      </c>
    </row>
    <row r="6" spans="1:15" s="53" customFormat="1" ht="24.95" customHeight="1">
      <c r="A6" s="10">
        <v>4</v>
      </c>
      <c r="B6" s="15" t="s">
        <v>17</v>
      </c>
      <c r="C6" s="18" t="s">
        <v>333</v>
      </c>
      <c r="D6" s="12">
        <v>18132.22</v>
      </c>
      <c r="E6" s="12" t="s">
        <v>15</v>
      </c>
      <c r="F6" s="13" t="s">
        <v>15</v>
      </c>
      <c r="G6" s="14">
        <v>2176</v>
      </c>
      <c r="H6" s="14">
        <v>100</v>
      </c>
      <c r="I6" s="15">
        <f>G6/H6</f>
        <v>21.76</v>
      </c>
      <c r="J6" s="15">
        <v>14</v>
      </c>
      <c r="K6" s="15">
        <v>1</v>
      </c>
      <c r="L6" s="12">
        <v>20168.07</v>
      </c>
      <c r="M6" s="14">
        <v>2480</v>
      </c>
      <c r="N6" s="16">
        <v>45639</v>
      </c>
      <c r="O6" s="22" t="s">
        <v>43</v>
      </c>
    </row>
    <row r="7" spans="1:15" s="53" customFormat="1" ht="24.95" customHeight="1">
      <c r="A7" s="10">
        <v>5</v>
      </c>
      <c r="B7" s="15" t="s">
        <v>17</v>
      </c>
      <c r="C7" s="18" t="s">
        <v>334</v>
      </c>
      <c r="D7" s="12">
        <v>17825.88</v>
      </c>
      <c r="E7" s="20" t="s">
        <v>15</v>
      </c>
      <c r="F7" s="13" t="s">
        <v>15</v>
      </c>
      <c r="G7" s="14">
        <v>2594</v>
      </c>
      <c r="H7" s="14">
        <v>81</v>
      </c>
      <c r="I7" s="8">
        <f>G7/H7</f>
        <v>32.02469135802469</v>
      </c>
      <c r="J7" s="15">
        <v>19</v>
      </c>
      <c r="K7" s="14">
        <v>1</v>
      </c>
      <c r="L7" s="12">
        <v>19154.79</v>
      </c>
      <c r="M7" s="14">
        <v>2781</v>
      </c>
      <c r="N7" s="16">
        <v>45639</v>
      </c>
      <c r="O7" s="22" t="s">
        <v>12</v>
      </c>
    </row>
    <row r="8" spans="1:15" s="53" customFormat="1" ht="24.95" customHeight="1">
      <c r="A8" s="10">
        <v>6</v>
      </c>
      <c r="B8" s="15" t="s">
        <v>17</v>
      </c>
      <c r="C8" s="18" t="s">
        <v>328</v>
      </c>
      <c r="D8" s="12">
        <v>17277</v>
      </c>
      <c r="E8" s="13" t="s">
        <v>15</v>
      </c>
      <c r="F8" s="13" t="s">
        <v>15</v>
      </c>
      <c r="G8" s="14">
        <v>3144</v>
      </c>
      <c r="H8" s="12" t="s">
        <v>15</v>
      </c>
      <c r="I8" s="12" t="s">
        <v>15</v>
      </c>
      <c r="J8" s="15">
        <v>17</v>
      </c>
      <c r="K8" s="15">
        <v>1</v>
      </c>
      <c r="L8" s="12">
        <v>21414</v>
      </c>
      <c r="M8" s="14">
        <v>3880</v>
      </c>
      <c r="N8" s="16">
        <v>45639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11" t="s">
        <v>337</v>
      </c>
      <c r="D9" s="12">
        <v>8128.88</v>
      </c>
      <c r="E9" s="12" t="s">
        <v>15</v>
      </c>
      <c r="F9" s="13" t="s">
        <v>15</v>
      </c>
      <c r="G9" s="14">
        <v>1050</v>
      </c>
      <c r="H9" s="14">
        <v>53</v>
      </c>
      <c r="I9" s="15">
        <f>G9/H9</f>
        <v>19.811320754716981</v>
      </c>
      <c r="J9" s="15">
        <v>12</v>
      </c>
      <c r="K9" s="15">
        <v>1</v>
      </c>
      <c r="L9" s="12">
        <v>8807.36</v>
      </c>
      <c r="M9" s="14">
        <v>1143</v>
      </c>
      <c r="N9" s="16" t="s">
        <v>338</v>
      </c>
      <c r="O9" s="22" t="s">
        <v>19</v>
      </c>
    </row>
    <row r="10" spans="1:15" s="53" customFormat="1" ht="24.95" customHeight="1">
      <c r="A10" s="10">
        <v>8</v>
      </c>
      <c r="B10" s="10">
        <v>5</v>
      </c>
      <c r="C10" s="18" t="s">
        <v>283</v>
      </c>
      <c r="D10" s="12">
        <v>5640</v>
      </c>
      <c r="E10" s="12">
        <v>16095</v>
      </c>
      <c r="F10" s="13">
        <f t="shared" ref="F10:F17" si="0">(D10-E10)/E10</f>
        <v>-0.64958061509785647</v>
      </c>
      <c r="G10" s="14">
        <v>767</v>
      </c>
      <c r="H10" s="15" t="s">
        <v>15</v>
      </c>
      <c r="I10" s="15" t="s">
        <v>15</v>
      </c>
      <c r="J10" s="15" t="s">
        <v>15</v>
      </c>
      <c r="K10" s="15">
        <v>7</v>
      </c>
      <c r="L10" s="12">
        <v>533965</v>
      </c>
      <c r="M10" s="14">
        <v>75153</v>
      </c>
      <c r="N10" s="16">
        <v>45597</v>
      </c>
      <c r="O10" s="22" t="s">
        <v>284</v>
      </c>
    </row>
    <row r="11" spans="1:15" ht="24.95" customHeight="1">
      <c r="A11" s="10">
        <v>9</v>
      </c>
      <c r="B11" s="10">
        <v>6</v>
      </c>
      <c r="C11" s="18" t="s">
        <v>320</v>
      </c>
      <c r="D11" s="12">
        <v>5615.38</v>
      </c>
      <c r="E11" s="12">
        <v>14053.01</v>
      </c>
      <c r="F11" s="13">
        <f t="shared" si="0"/>
        <v>-0.60041443078742562</v>
      </c>
      <c r="G11" s="14">
        <v>846</v>
      </c>
      <c r="H11" s="14">
        <v>36</v>
      </c>
      <c r="I11" s="15">
        <f>G11/H11</f>
        <v>23.5</v>
      </c>
      <c r="J11" s="15">
        <v>15</v>
      </c>
      <c r="K11" s="15">
        <v>3</v>
      </c>
      <c r="L11" s="12">
        <v>71372.75</v>
      </c>
      <c r="M11" s="14">
        <v>10830</v>
      </c>
      <c r="N11" s="16">
        <v>45625</v>
      </c>
      <c r="O11" s="22" t="s">
        <v>11</v>
      </c>
    </row>
    <row r="12" spans="1:15" ht="24.95" customHeight="1">
      <c r="A12" s="10">
        <v>10</v>
      </c>
      <c r="B12" s="15">
        <v>4</v>
      </c>
      <c r="C12" s="18" t="s">
        <v>323</v>
      </c>
      <c r="D12" s="12">
        <v>4825</v>
      </c>
      <c r="E12" s="12">
        <v>17502</v>
      </c>
      <c r="F12" s="13">
        <f t="shared" si="0"/>
        <v>-0.72431722088904127</v>
      </c>
      <c r="G12" s="14">
        <v>722</v>
      </c>
      <c r="H12" s="12" t="s">
        <v>15</v>
      </c>
      <c r="I12" s="12" t="s">
        <v>15</v>
      </c>
      <c r="J12" s="15">
        <v>13</v>
      </c>
      <c r="K12" s="15">
        <v>2</v>
      </c>
      <c r="L12" s="12">
        <v>29232</v>
      </c>
      <c r="M12" s="14">
        <v>4220</v>
      </c>
      <c r="N12" s="16">
        <v>45632</v>
      </c>
      <c r="O12" s="22" t="s">
        <v>13</v>
      </c>
    </row>
    <row r="13" spans="1:15" s="53" customFormat="1" ht="24.95" customHeight="1">
      <c r="A13" s="10">
        <v>11</v>
      </c>
      <c r="B13" s="10">
        <v>8</v>
      </c>
      <c r="C13" s="18" t="s">
        <v>312</v>
      </c>
      <c r="D13" s="12">
        <v>4706.7</v>
      </c>
      <c r="E13" s="12">
        <v>8434.43</v>
      </c>
      <c r="F13" s="13">
        <f t="shared" si="0"/>
        <v>-0.44196584712897025</v>
      </c>
      <c r="G13" s="14">
        <v>615</v>
      </c>
      <c r="H13" s="14">
        <v>16</v>
      </c>
      <c r="I13" s="15">
        <f>G13/H13</f>
        <v>38.4375</v>
      </c>
      <c r="J13" s="15">
        <v>6</v>
      </c>
      <c r="K13" s="15">
        <v>4</v>
      </c>
      <c r="L13" s="12">
        <v>69548.83</v>
      </c>
      <c r="M13" s="14">
        <v>9889</v>
      </c>
      <c r="N13" s="16">
        <v>45618</v>
      </c>
      <c r="O13" s="22" t="s">
        <v>14</v>
      </c>
    </row>
    <row r="14" spans="1:15" ht="24.95" customHeight="1">
      <c r="A14" s="10">
        <v>12</v>
      </c>
      <c r="B14" s="10">
        <v>9</v>
      </c>
      <c r="C14" s="11" t="s">
        <v>295</v>
      </c>
      <c r="D14" s="12">
        <v>3165.04</v>
      </c>
      <c r="E14" s="12">
        <v>7005.37</v>
      </c>
      <c r="F14" s="13">
        <f t="shared" si="0"/>
        <v>-0.54819802522921701</v>
      </c>
      <c r="G14" s="14">
        <v>476</v>
      </c>
      <c r="H14" s="15">
        <v>16</v>
      </c>
      <c r="I14" s="15">
        <f>G14/H14</f>
        <v>29.75</v>
      </c>
      <c r="J14" s="15">
        <v>5</v>
      </c>
      <c r="K14" s="15">
        <v>6</v>
      </c>
      <c r="L14" s="12">
        <v>137212.88</v>
      </c>
      <c r="M14" s="14">
        <v>20405</v>
      </c>
      <c r="N14" s="16">
        <v>45604</v>
      </c>
      <c r="O14" s="22" t="s">
        <v>12</v>
      </c>
    </row>
    <row r="15" spans="1:15" s="53" customFormat="1" ht="24.95" customHeight="1">
      <c r="A15" s="10">
        <v>13</v>
      </c>
      <c r="B15" s="15">
        <v>7</v>
      </c>
      <c r="C15" s="18" t="s">
        <v>326</v>
      </c>
      <c r="D15" s="12">
        <v>1555.11</v>
      </c>
      <c r="E15" s="12">
        <v>8582.01</v>
      </c>
      <c r="F15" s="13">
        <f t="shared" si="0"/>
        <v>-0.81879419856187541</v>
      </c>
      <c r="G15" s="14">
        <v>221</v>
      </c>
      <c r="H15" s="14">
        <v>14</v>
      </c>
      <c r="I15" s="15">
        <v>24.111111111111111</v>
      </c>
      <c r="J15" s="15">
        <v>7</v>
      </c>
      <c r="K15" s="15">
        <v>2</v>
      </c>
      <c r="L15" s="12">
        <v>14948.79</v>
      </c>
      <c r="M15" s="14">
        <v>2148</v>
      </c>
      <c r="N15" s="16">
        <v>45632</v>
      </c>
      <c r="O15" s="22" t="s">
        <v>12</v>
      </c>
    </row>
    <row r="16" spans="1:15" s="53" customFormat="1" ht="24.95" customHeight="1">
      <c r="A16" s="10">
        <v>14</v>
      </c>
      <c r="B16" s="10">
        <v>16</v>
      </c>
      <c r="C16" s="18" t="s">
        <v>315</v>
      </c>
      <c r="D16" s="12">
        <v>1128.1000000000001</v>
      </c>
      <c r="E16" s="12">
        <v>1271.4000000000001</v>
      </c>
      <c r="F16" s="13">
        <f t="shared" si="0"/>
        <v>-0.11271039798647156</v>
      </c>
      <c r="G16" s="14">
        <v>180</v>
      </c>
      <c r="H16" s="14">
        <v>7</v>
      </c>
      <c r="I16" s="15">
        <f t="shared" ref="I16:I26" si="1">G16/H16</f>
        <v>25.714285714285715</v>
      </c>
      <c r="J16" s="15">
        <v>3</v>
      </c>
      <c r="K16" s="15">
        <v>4</v>
      </c>
      <c r="L16" s="12">
        <v>7650.6100000000006</v>
      </c>
      <c r="M16" s="14">
        <v>1226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>
        <v>20</v>
      </c>
      <c r="C17" s="18" t="s">
        <v>324</v>
      </c>
      <c r="D17" s="12">
        <v>812</v>
      </c>
      <c r="E17" s="12">
        <v>611</v>
      </c>
      <c r="F17" s="13">
        <f t="shared" si="0"/>
        <v>0.32896890343698854</v>
      </c>
      <c r="G17" s="14">
        <v>353</v>
      </c>
      <c r="H17" s="15">
        <v>4</v>
      </c>
      <c r="I17" s="15">
        <f t="shared" si="1"/>
        <v>88.25</v>
      </c>
      <c r="J17" s="15">
        <v>4</v>
      </c>
      <c r="K17" s="15">
        <v>2</v>
      </c>
      <c r="L17" s="12">
        <v>1903.8</v>
      </c>
      <c r="M17" s="14">
        <v>894</v>
      </c>
      <c r="N17" s="16">
        <v>45632</v>
      </c>
      <c r="O17" s="22" t="s">
        <v>325</v>
      </c>
    </row>
    <row r="18" spans="1:15" s="53" customFormat="1" ht="24.95" customHeight="1">
      <c r="A18" s="10">
        <v>16</v>
      </c>
      <c r="B18" s="15" t="s">
        <v>17</v>
      </c>
      <c r="C18" s="18" t="s">
        <v>335</v>
      </c>
      <c r="D18" s="12">
        <v>754.8</v>
      </c>
      <c r="E18" s="20" t="s">
        <v>15</v>
      </c>
      <c r="F18" s="13" t="s">
        <v>15</v>
      </c>
      <c r="G18" s="14">
        <v>103</v>
      </c>
      <c r="H18" s="14">
        <v>8</v>
      </c>
      <c r="I18" s="15">
        <f t="shared" si="1"/>
        <v>12.875</v>
      </c>
      <c r="J18" s="15">
        <v>5</v>
      </c>
      <c r="K18" s="15">
        <v>1</v>
      </c>
      <c r="L18" s="12">
        <v>754.8</v>
      </c>
      <c r="M18" s="14">
        <v>103</v>
      </c>
      <c r="N18" s="16">
        <v>45639</v>
      </c>
      <c r="O18" s="22" t="s">
        <v>23</v>
      </c>
    </row>
    <row r="19" spans="1:15" ht="24.95" customHeight="1">
      <c r="A19" s="10">
        <v>17</v>
      </c>
      <c r="B19" s="15">
        <v>14</v>
      </c>
      <c r="C19" s="18" t="s">
        <v>330</v>
      </c>
      <c r="D19" s="12">
        <v>720</v>
      </c>
      <c r="E19" s="12">
        <v>2160</v>
      </c>
      <c r="F19" s="13">
        <f t="shared" ref="F19:F24" si="2">(D19-E19)/E19</f>
        <v>-0.66666666666666663</v>
      </c>
      <c r="G19" s="14">
        <v>100</v>
      </c>
      <c r="H19" s="14">
        <v>10</v>
      </c>
      <c r="I19" s="15">
        <f t="shared" si="1"/>
        <v>10</v>
      </c>
      <c r="J19" s="15">
        <v>7</v>
      </c>
      <c r="K19" s="15">
        <v>2</v>
      </c>
      <c r="L19" s="12">
        <v>6336</v>
      </c>
      <c r="M19" s="14">
        <v>880</v>
      </c>
      <c r="N19" s="16">
        <v>45632</v>
      </c>
      <c r="O19" s="22" t="s">
        <v>331</v>
      </c>
    </row>
    <row r="20" spans="1:15" s="53" customFormat="1" ht="24.95" customHeight="1">
      <c r="A20" s="10">
        <v>18</v>
      </c>
      <c r="B20" s="10">
        <v>11</v>
      </c>
      <c r="C20" s="18" t="s">
        <v>278</v>
      </c>
      <c r="D20" s="12">
        <v>518.4</v>
      </c>
      <c r="E20" s="12">
        <v>2680.97</v>
      </c>
      <c r="F20" s="13">
        <f t="shared" si="2"/>
        <v>-0.80663714998675851</v>
      </c>
      <c r="G20" s="14">
        <v>87</v>
      </c>
      <c r="H20" s="14">
        <v>9</v>
      </c>
      <c r="I20" s="15">
        <f t="shared" si="1"/>
        <v>9.6666666666666661</v>
      </c>
      <c r="J20" s="15">
        <v>3</v>
      </c>
      <c r="K20" s="15">
        <v>8</v>
      </c>
      <c r="L20" s="12">
        <v>276043.33</v>
      </c>
      <c r="M20" s="14">
        <v>49809</v>
      </c>
      <c r="N20" s="16">
        <v>45590</v>
      </c>
      <c r="O20" s="22" t="s">
        <v>45</v>
      </c>
    </row>
    <row r="21" spans="1:15" ht="24.95" customHeight="1">
      <c r="A21" s="10">
        <v>19</v>
      </c>
      <c r="B21" s="10">
        <v>17</v>
      </c>
      <c r="C21" s="18" t="s">
        <v>306</v>
      </c>
      <c r="D21" s="12">
        <v>440.99999999999909</v>
      </c>
      <c r="E21" s="12">
        <v>876.39999999999964</v>
      </c>
      <c r="F21" s="13">
        <f t="shared" si="2"/>
        <v>-0.49680511182108711</v>
      </c>
      <c r="G21" s="14">
        <v>62</v>
      </c>
      <c r="H21" s="14">
        <v>4</v>
      </c>
      <c r="I21" s="15">
        <f t="shared" si="1"/>
        <v>15.5</v>
      </c>
      <c r="J21" s="15">
        <v>2</v>
      </c>
      <c r="K21" s="15">
        <v>5</v>
      </c>
      <c r="L21" s="12">
        <v>21591.09</v>
      </c>
      <c r="M21" s="14">
        <v>3043</v>
      </c>
      <c r="N21" s="16">
        <v>45611</v>
      </c>
      <c r="O21" s="22" t="s">
        <v>80</v>
      </c>
    </row>
    <row r="22" spans="1:15" s="53" customFormat="1" ht="24.95" customHeight="1">
      <c r="A22" s="10">
        <v>20</v>
      </c>
      <c r="B22" s="10">
        <v>15</v>
      </c>
      <c r="C22" s="18" t="s">
        <v>275</v>
      </c>
      <c r="D22" s="12">
        <v>387.65</v>
      </c>
      <c r="E22" s="12">
        <v>1828.92</v>
      </c>
      <c r="F22" s="13">
        <f t="shared" si="2"/>
        <v>-0.78804431030334843</v>
      </c>
      <c r="G22" s="14">
        <v>58</v>
      </c>
      <c r="H22" s="14">
        <v>1</v>
      </c>
      <c r="I22" s="15">
        <f t="shared" si="1"/>
        <v>58</v>
      </c>
      <c r="J22" s="15">
        <v>1</v>
      </c>
      <c r="K22" s="15">
        <v>8</v>
      </c>
      <c r="L22" s="12">
        <v>436263.19</v>
      </c>
      <c r="M22" s="14">
        <v>55855</v>
      </c>
      <c r="N22" s="16">
        <v>45590</v>
      </c>
      <c r="O22" s="27" t="s">
        <v>11</v>
      </c>
    </row>
    <row r="23" spans="1:15" ht="24.95" customHeight="1">
      <c r="A23" s="10">
        <v>21</v>
      </c>
      <c r="B23" s="10">
        <v>19</v>
      </c>
      <c r="C23" s="18" t="s">
        <v>241</v>
      </c>
      <c r="D23" s="12">
        <v>301.89999999999998</v>
      </c>
      <c r="E23" s="12">
        <v>668.1</v>
      </c>
      <c r="F23" s="13">
        <f t="shared" si="2"/>
        <v>-0.54812153869181268</v>
      </c>
      <c r="G23" s="14">
        <v>40</v>
      </c>
      <c r="H23" s="14">
        <v>2</v>
      </c>
      <c r="I23" s="15">
        <f t="shared" si="1"/>
        <v>20</v>
      </c>
      <c r="J23" s="15">
        <v>2</v>
      </c>
      <c r="K23" s="15">
        <v>12</v>
      </c>
      <c r="L23" s="12">
        <v>129212.20000000003</v>
      </c>
      <c r="M23" s="14">
        <v>19141</v>
      </c>
      <c r="N23" s="16">
        <v>45562</v>
      </c>
      <c r="O23" s="27" t="s">
        <v>14</v>
      </c>
    </row>
    <row r="24" spans="1:15" s="53" customFormat="1" ht="24.95" customHeight="1">
      <c r="A24" s="10">
        <v>22</v>
      </c>
      <c r="B24" s="10">
        <v>18</v>
      </c>
      <c r="C24" s="18" t="s">
        <v>225</v>
      </c>
      <c r="D24" s="12">
        <v>276.39999999999998</v>
      </c>
      <c r="E24" s="12">
        <v>821</v>
      </c>
      <c r="F24" s="13">
        <f t="shared" si="2"/>
        <v>-0.6633373934226553</v>
      </c>
      <c r="G24" s="14">
        <v>36</v>
      </c>
      <c r="H24" s="14">
        <v>4</v>
      </c>
      <c r="I24" s="15">
        <f t="shared" si="1"/>
        <v>9</v>
      </c>
      <c r="J24" s="15">
        <v>1</v>
      </c>
      <c r="K24" s="15">
        <v>14</v>
      </c>
      <c r="L24" s="12">
        <v>119092.43</v>
      </c>
      <c r="M24" s="14">
        <v>17906</v>
      </c>
      <c r="N24" s="16">
        <v>45548</v>
      </c>
      <c r="O24" s="27" t="s">
        <v>11</v>
      </c>
    </row>
    <row r="25" spans="1:15" ht="24.95" customHeight="1">
      <c r="A25" s="10">
        <v>23</v>
      </c>
      <c r="B25" s="12" t="s">
        <v>15</v>
      </c>
      <c r="C25" s="18" t="s">
        <v>76</v>
      </c>
      <c r="D25" s="12">
        <v>266.16000000000003</v>
      </c>
      <c r="E25" s="12" t="s">
        <v>15</v>
      </c>
      <c r="F25" s="13" t="s">
        <v>15</v>
      </c>
      <c r="G25" s="14">
        <v>62</v>
      </c>
      <c r="H25" s="14">
        <v>1</v>
      </c>
      <c r="I25" s="15">
        <f t="shared" si="1"/>
        <v>62</v>
      </c>
      <c r="J25" s="15">
        <v>1</v>
      </c>
      <c r="K25" s="15" t="s">
        <v>15</v>
      </c>
      <c r="L25" s="12">
        <v>1827.67</v>
      </c>
      <c r="M25" s="14">
        <v>372</v>
      </c>
      <c r="N25" s="16">
        <v>45401</v>
      </c>
      <c r="O25" s="22" t="s">
        <v>45</v>
      </c>
    </row>
    <row r="26" spans="1:15" ht="24.95" customHeight="1">
      <c r="A26" s="10">
        <v>24</v>
      </c>
      <c r="B26" s="10">
        <v>23</v>
      </c>
      <c r="C26" s="18" t="s">
        <v>319</v>
      </c>
      <c r="D26" s="12">
        <v>248</v>
      </c>
      <c r="E26" s="12">
        <v>371.6</v>
      </c>
      <c r="F26" s="13">
        <f>(D26-E26)/E26</f>
        <v>-0.33261571582346611</v>
      </c>
      <c r="G26" s="14">
        <v>49</v>
      </c>
      <c r="H26" s="14">
        <v>5</v>
      </c>
      <c r="I26" s="15">
        <f t="shared" si="1"/>
        <v>9.8000000000000007</v>
      </c>
      <c r="J26" s="15">
        <v>5</v>
      </c>
      <c r="K26" s="15">
        <v>3</v>
      </c>
      <c r="L26" s="12">
        <v>1247.5999999999999</v>
      </c>
      <c r="M26" s="14">
        <v>248</v>
      </c>
      <c r="N26" s="16">
        <v>45625</v>
      </c>
      <c r="O26" s="22" t="s">
        <v>240</v>
      </c>
    </row>
    <row r="27" spans="1:15" ht="24.95" customHeight="1">
      <c r="A27" s="10">
        <v>25</v>
      </c>
      <c r="B27" s="10">
        <v>13</v>
      </c>
      <c r="C27" s="18" t="s">
        <v>294</v>
      </c>
      <c r="D27" s="12">
        <v>230</v>
      </c>
      <c r="E27" s="12">
        <v>2583</v>
      </c>
      <c r="F27" s="13">
        <f>(D27-E27)/E27</f>
        <v>-0.91095625241966705</v>
      </c>
      <c r="G27" s="14">
        <v>51</v>
      </c>
      <c r="H27" s="12" t="s">
        <v>15</v>
      </c>
      <c r="I27" s="12" t="s">
        <v>15</v>
      </c>
      <c r="J27" s="15">
        <v>3</v>
      </c>
      <c r="K27" s="15">
        <v>6</v>
      </c>
      <c r="L27" s="12">
        <v>88995</v>
      </c>
      <c r="M27" s="14">
        <v>16646</v>
      </c>
      <c r="N27" s="16">
        <v>45604</v>
      </c>
      <c r="O27" s="22" t="s">
        <v>13</v>
      </c>
    </row>
    <row r="28" spans="1:15" ht="24.95" customHeight="1">
      <c r="A28" s="10">
        <v>26</v>
      </c>
      <c r="B28" s="10">
        <v>25</v>
      </c>
      <c r="C28" s="11" t="s">
        <v>267</v>
      </c>
      <c r="D28" s="12">
        <v>224.87</v>
      </c>
      <c r="E28" s="12">
        <v>283.60000000000002</v>
      </c>
      <c r="F28" s="13">
        <f>(D28-E28)/E28</f>
        <v>-0.20708744710860372</v>
      </c>
      <c r="G28" s="14">
        <v>29</v>
      </c>
      <c r="H28" s="14">
        <v>2</v>
      </c>
      <c r="I28" s="15">
        <f>G28/H28</f>
        <v>14.5</v>
      </c>
      <c r="J28" s="15">
        <v>1</v>
      </c>
      <c r="K28" s="15">
        <v>9</v>
      </c>
      <c r="L28" s="12">
        <v>170148.34</v>
      </c>
      <c r="M28" s="14">
        <v>23233</v>
      </c>
      <c r="N28" s="16">
        <v>45583</v>
      </c>
      <c r="O28" s="22" t="s">
        <v>115</v>
      </c>
    </row>
    <row r="29" spans="1:15" s="53" customFormat="1" ht="24.95" customHeight="1">
      <c r="A29" s="10">
        <v>27</v>
      </c>
      <c r="B29" s="10">
        <v>14</v>
      </c>
      <c r="C29" s="18" t="s">
        <v>229</v>
      </c>
      <c r="D29" s="12">
        <v>156.80000000000001</v>
      </c>
      <c r="E29" s="12">
        <v>2548.54</v>
      </c>
      <c r="F29" s="13">
        <f>(D29-E29)/E29</f>
        <v>-0.93847457760129327</v>
      </c>
      <c r="G29" s="14">
        <v>31</v>
      </c>
      <c r="H29" s="14">
        <v>2</v>
      </c>
      <c r="I29" s="15">
        <f>G29/H29</f>
        <v>15.5</v>
      </c>
      <c r="J29" s="15">
        <v>1</v>
      </c>
      <c r="K29" s="15">
        <v>12</v>
      </c>
      <c r="L29" s="12">
        <v>288516.82</v>
      </c>
      <c r="M29" s="14">
        <v>52772</v>
      </c>
      <c r="N29" s="16">
        <v>45562</v>
      </c>
      <c r="O29" s="27" t="s">
        <v>11</v>
      </c>
    </row>
    <row r="30" spans="1:15" s="53" customFormat="1" ht="24.95" customHeight="1">
      <c r="A30" s="10">
        <v>28</v>
      </c>
      <c r="B30" s="10">
        <v>21</v>
      </c>
      <c r="C30" s="18" t="s">
        <v>274</v>
      </c>
      <c r="D30" s="12">
        <v>130.6</v>
      </c>
      <c r="E30" s="12">
        <v>511.1</v>
      </c>
      <c r="F30" s="13">
        <f>(D30-E30)/E30</f>
        <v>-0.74447270592838977</v>
      </c>
      <c r="G30" s="14">
        <v>16</v>
      </c>
      <c r="H30" s="14">
        <v>1</v>
      </c>
      <c r="I30" s="15">
        <f>G30/H30</f>
        <v>16</v>
      </c>
      <c r="J30" s="15">
        <v>1</v>
      </c>
      <c r="K30" s="15">
        <v>8</v>
      </c>
      <c r="L30" s="12">
        <v>92737.500000000015</v>
      </c>
      <c r="M30" s="14">
        <v>13695</v>
      </c>
      <c r="N30" s="16">
        <v>45590</v>
      </c>
      <c r="O30" s="22" t="s">
        <v>14</v>
      </c>
    </row>
    <row r="31" spans="1:15" s="53" customFormat="1" ht="24.95" customHeight="1">
      <c r="A31" s="10">
        <v>29</v>
      </c>
      <c r="B31" s="15" t="s">
        <v>15</v>
      </c>
      <c r="C31" s="18" t="s">
        <v>155</v>
      </c>
      <c r="D31" s="12">
        <v>40</v>
      </c>
      <c r="E31" s="12" t="s">
        <v>15</v>
      </c>
      <c r="F31" s="12" t="s">
        <v>15</v>
      </c>
      <c r="G31" s="14">
        <v>16</v>
      </c>
      <c r="H31" s="14">
        <v>4</v>
      </c>
      <c r="I31" s="15">
        <f>G31/H31</f>
        <v>4</v>
      </c>
      <c r="J31" s="15">
        <v>4</v>
      </c>
      <c r="K31" s="15" t="s">
        <v>15</v>
      </c>
      <c r="L31" s="12">
        <v>172445.47999999998</v>
      </c>
      <c r="M31" s="14">
        <v>36177</v>
      </c>
      <c r="N31" s="16">
        <v>44925</v>
      </c>
      <c r="O31" s="22" t="s">
        <v>14</v>
      </c>
    </row>
    <row r="32" spans="1:15" s="53" customFormat="1" ht="24.95" customHeight="1">
      <c r="A32" s="10">
        <v>30</v>
      </c>
      <c r="B32" s="12" t="s">
        <v>15</v>
      </c>
      <c r="C32" s="18" t="s">
        <v>336</v>
      </c>
      <c r="D32" s="12">
        <v>35</v>
      </c>
      <c r="E32" s="12" t="s">
        <v>15</v>
      </c>
      <c r="F32" s="12" t="s">
        <v>15</v>
      </c>
      <c r="G32" s="14">
        <v>14</v>
      </c>
      <c r="H32" s="14">
        <v>7</v>
      </c>
      <c r="I32" s="15">
        <f>G32/H32</f>
        <v>2</v>
      </c>
      <c r="J32" s="15">
        <v>4</v>
      </c>
      <c r="K32" s="15" t="s">
        <v>15</v>
      </c>
      <c r="L32" s="12">
        <v>186577.31</v>
      </c>
      <c r="M32" s="14">
        <v>37180</v>
      </c>
      <c r="N32" s="16">
        <v>44568</v>
      </c>
      <c r="O32" s="22" t="s">
        <v>115</v>
      </c>
    </row>
    <row r="33" spans="1:15" ht="24.95" customHeight="1">
      <c r="A33" s="34" t="s">
        <v>24</v>
      </c>
      <c r="B33" s="43" t="s">
        <v>24</v>
      </c>
      <c r="C33" s="35" t="s">
        <v>107</v>
      </c>
      <c r="D33" s="36">
        <f>SUBTOTAL(109,Table132345678910111213141516171819261920212223242528272930[Pajamos 
(GBO)])</f>
        <v>244789.91999999998</v>
      </c>
      <c r="E33" s="36" t="s">
        <v>339</v>
      </c>
      <c r="F33" s="37">
        <f t="shared" ref="F33" si="3">(D33-E33)/E33</f>
        <v>-0.31619680264146627</v>
      </c>
      <c r="G33" s="38">
        <f>SUBTOTAL(109,Table132345678910111213141516171819261920212223242528272930[Žiūrovų sk. 
(ADM)])</f>
        <v>36623</v>
      </c>
      <c r="H33" s="34"/>
      <c r="I33" s="34"/>
      <c r="J33" s="34"/>
      <c r="K33" s="43"/>
      <c r="L33" s="39"/>
      <c r="M33" s="50"/>
      <c r="N33" s="34"/>
      <c r="O33" s="34" t="s">
        <v>24</v>
      </c>
    </row>
    <row r="34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4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B22" sqref="B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1" sqref="C21:O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9CBB-06BA-4A3D-90F4-19CF68E45212}">
  <dimension ref="A1:O36"/>
  <sheetViews>
    <sheetView topLeftCell="A17" zoomScale="60" zoomScaleNormal="60" workbookViewId="0">
      <selection activeCell="C30" sqref="C30:O30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4">
        <v>1</v>
      </c>
      <c r="C3" s="52" t="s">
        <v>321</v>
      </c>
      <c r="D3" s="6">
        <v>180084.64</v>
      </c>
      <c r="E3" s="6">
        <v>248354.97</v>
      </c>
      <c r="F3" s="46">
        <f>(D3-E3)/E3</f>
        <v>-0.27489013004249518</v>
      </c>
      <c r="G3" s="7">
        <v>27507</v>
      </c>
      <c r="H3" s="7">
        <v>266</v>
      </c>
      <c r="I3" s="8">
        <f>G3/H3</f>
        <v>103.40977443609023</v>
      </c>
      <c r="J3" s="8">
        <v>31</v>
      </c>
      <c r="K3" s="8">
        <v>2</v>
      </c>
      <c r="L3" s="6">
        <v>485748.07</v>
      </c>
      <c r="M3" s="7">
        <v>77662</v>
      </c>
      <c r="N3" s="9">
        <v>45625</v>
      </c>
      <c r="O3" s="23" t="s">
        <v>18</v>
      </c>
    </row>
    <row r="4" spans="1:15" ht="24.95" customHeight="1">
      <c r="A4" s="4">
        <v>2</v>
      </c>
      <c r="B4" s="4">
        <v>2</v>
      </c>
      <c r="C4" s="52" t="s">
        <v>304</v>
      </c>
      <c r="D4" s="6">
        <v>42940</v>
      </c>
      <c r="E4" s="6">
        <v>71154.350000000006</v>
      </c>
      <c r="F4" s="46">
        <f>(D4-E4)/E4</f>
        <v>-0.39652319218712562</v>
      </c>
      <c r="G4" s="7">
        <v>4961</v>
      </c>
      <c r="H4" s="7">
        <v>102</v>
      </c>
      <c r="I4" s="8">
        <f>G4/H4</f>
        <v>48.637254901960787</v>
      </c>
      <c r="J4" s="8">
        <v>16</v>
      </c>
      <c r="K4" s="8">
        <v>4</v>
      </c>
      <c r="L4" s="6">
        <v>573707.43999999994</v>
      </c>
      <c r="M4" s="7">
        <v>68576</v>
      </c>
      <c r="N4" s="9">
        <v>45611</v>
      </c>
      <c r="O4" s="23" t="s">
        <v>115</v>
      </c>
    </row>
    <row r="5" spans="1:15" ht="24.95" customHeight="1">
      <c r="A5" s="4">
        <v>3</v>
      </c>
      <c r="B5" s="8" t="s">
        <v>17</v>
      </c>
      <c r="C5" s="52" t="s">
        <v>327</v>
      </c>
      <c r="D5" s="6">
        <v>40924.82</v>
      </c>
      <c r="E5" s="6" t="s">
        <v>15</v>
      </c>
      <c r="F5" s="46" t="s">
        <v>15</v>
      </c>
      <c r="G5" s="7">
        <v>6108</v>
      </c>
      <c r="H5" s="7">
        <v>127</v>
      </c>
      <c r="I5" s="8">
        <f>G5/H5</f>
        <v>48.094488188976378</v>
      </c>
      <c r="J5" s="8">
        <v>28</v>
      </c>
      <c r="K5" s="8">
        <v>1</v>
      </c>
      <c r="L5" s="6">
        <v>43898.49</v>
      </c>
      <c r="M5" s="7">
        <v>6594</v>
      </c>
      <c r="N5" s="9">
        <v>45632</v>
      </c>
      <c r="O5" s="23" t="s">
        <v>45</v>
      </c>
    </row>
    <row r="6" spans="1:15" ht="24.95" customHeight="1">
      <c r="A6" s="4">
        <v>4</v>
      </c>
      <c r="B6" s="8" t="s">
        <v>17</v>
      </c>
      <c r="C6" s="52" t="s">
        <v>323</v>
      </c>
      <c r="D6" s="6">
        <v>17502</v>
      </c>
      <c r="E6" s="6" t="s">
        <v>15</v>
      </c>
      <c r="F6" s="6" t="s">
        <v>15</v>
      </c>
      <c r="G6" s="7">
        <v>2419</v>
      </c>
      <c r="H6" s="8" t="s">
        <v>15</v>
      </c>
      <c r="I6" s="8" t="s">
        <v>15</v>
      </c>
      <c r="J6" s="8">
        <v>16</v>
      </c>
      <c r="K6" s="8">
        <v>1</v>
      </c>
      <c r="L6" s="6">
        <v>17502</v>
      </c>
      <c r="M6" s="7">
        <v>2419</v>
      </c>
      <c r="N6" s="9">
        <v>45632</v>
      </c>
      <c r="O6" s="23" t="s">
        <v>13</v>
      </c>
    </row>
    <row r="7" spans="1:15" ht="24.95" customHeight="1">
      <c r="A7" s="4">
        <v>5</v>
      </c>
      <c r="B7" s="4">
        <v>3</v>
      </c>
      <c r="C7" s="52" t="s">
        <v>283</v>
      </c>
      <c r="D7" s="6">
        <v>16095</v>
      </c>
      <c r="E7" s="6">
        <v>28479</v>
      </c>
      <c r="F7" s="46">
        <f>(D7-E7)/E7</f>
        <v>-0.43484672916886125</v>
      </c>
      <c r="G7" s="7">
        <v>2122</v>
      </c>
      <c r="H7" s="8" t="s">
        <v>15</v>
      </c>
      <c r="I7" s="8" t="s">
        <v>15</v>
      </c>
      <c r="J7" s="8" t="s">
        <v>15</v>
      </c>
      <c r="K7" s="8">
        <v>6</v>
      </c>
      <c r="L7" s="6">
        <v>520388</v>
      </c>
      <c r="M7" s="7">
        <v>73163</v>
      </c>
      <c r="N7" s="9">
        <v>45597</v>
      </c>
      <c r="O7" s="23" t="s">
        <v>284</v>
      </c>
    </row>
    <row r="8" spans="1:15" ht="24.95" customHeight="1">
      <c r="A8" s="4">
        <v>6</v>
      </c>
      <c r="B8" s="4">
        <v>4</v>
      </c>
      <c r="C8" s="52" t="s">
        <v>320</v>
      </c>
      <c r="D8" s="6">
        <v>14053.01</v>
      </c>
      <c r="E8" s="6">
        <v>24473.58</v>
      </c>
      <c r="F8" s="46">
        <f>(D8-E8)/E8</f>
        <v>-0.42578854421788725</v>
      </c>
      <c r="G8" s="7">
        <v>2041</v>
      </c>
      <c r="H8" s="7">
        <v>63</v>
      </c>
      <c r="I8" s="8">
        <f>G8/H8</f>
        <v>32.396825396825399</v>
      </c>
      <c r="J8" s="8">
        <v>16</v>
      </c>
      <c r="K8" s="8">
        <v>2</v>
      </c>
      <c r="L8" s="6">
        <v>55962.33</v>
      </c>
      <c r="M8" s="7">
        <v>8424</v>
      </c>
      <c r="N8" s="9">
        <v>45625</v>
      </c>
      <c r="O8" s="23" t="s">
        <v>11</v>
      </c>
    </row>
    <row r="9" spans="1:15" ht="24.95" customHeight="1">
      <c r="A9" s="4">
        <v>7</v>
      </c>
      <c r="B9" s="8" t="s">
        <v>17</v>
      </c>
      <c r="C9" s="52" t="s">
        <v>326</v>
      </c>
      <c r="D9" s="6">
        <v>8582.01</v>
      </c>
      <c r="E9" s="6" t="s">
        <v>15</v>
      </c>
      <c r="F9" s="46" t="s">
        <v>15</v>
      </c>
      <c r="G9" s="7">
        <v>1163</v>
      </c>
      <c r="H9" s="7">
        <v>89</v>
      </c>
      <c r="I9" s="8">
        <v>24.111111111111111</v>
      </c>
      <c r="J9" s="8">
        <v>15</v>
      </c>
      <c r="K9" s="8">
        <v>1</v>
      </c>
      <c r="L9" s="6">
        <v>10163.459999999999</v>
      </c>
      <c r="M9" s="7">
        <v>1380</v>
      </c>
      <c r="N9" s="9">
        <v>45632</v>
      </c>
      <c r="O9" s="23" t="s">
        <v>12</v>
      </c>
    </row>
    <row r="10" spans="1:15" ht="24.95" customHeight="1">
      <c r="A10" s="4">
        <v>8</v>
      </c>
      <c r="B10" s="4">
        <v>6</v>
      </c>
      <c r="C10" s="52" t="s">
        <v>312</v>
      </c>
      <c r="D10" s="6">
        <v>8434.43</v>
      </c>
      <c r="E10" s="6">
        <v>11744.47</v>
      </c>
      <c r="F10" s="46">
        <f>(D10-E10)/E10</f>
        <v>-0.28183817575420594</v>
      </c>
      <c r="G10" s="7">
        <v>1079</v>
      </c>
      <c r="H10" s="7">
        <v>26</v>
      </c>
      <c r="I10" s="8">
        <f>G10/H10</f>
        <v>41.5</v>
      </c>
      <c r="J10" s="8">
        <v>9</v>
      </c>
      <c r="K10" s="8">
        <v>3</v>
      </c>
      <c r="L10" s="6">
        <v>59500.549999999996</v>
      </c>
      <c r="M10" s="7">
        <v>8433</v>
      </c>
      <c r="N10" s="9">
        <v>45618</v>
      </c>
      <c r="O10" s="23" t="s">
        <v>14</v>
      </c>
    </row>
    <row r="11" spans="1:15" ht="24.95" customHeight="1">
      <c r="A11" s="4">
        <v>9</v>
      </c>
      <c r="B11" s="4">
        <v>5</v>
      </c>
      <c r="C11" s="5" t="s">
        <v>295</v>
      </c>
      <c r="D11" s="6">
        <v>7005.37</v>
      </c>
      <c r="E11" s="6">
        <v>13596.59</v>
      </c>
      <c r="F11" s="46">
        <f>(D11-E11)/E11</f>
        <v>-0.48477007837994673</v>
      </c>
      <c r="G11" s="7">
        <v>980</v>
      </c>
      <c r="H11" s="8">
        <v>21</v>
      </c>
      <c r="I11" s="8">
        <f>G11/H11</f>
        <v>46.666666666666664</v>
      </c>
      <c r="J11" s="8">
        <v>8</v>
      </c>
      <c r="K11" s="8">
        <v>5</v>
      </c>
      <c r="L11" s="6">
        <v>131670.69</v>
      </c>
      <c r="M11" s="7">
        <v>19530</v>
      </c>
      <c r="N11" s="9">
        <v>45604</v>
      </c>
      <c r="O11" s="23" t="s">
        <v>12</v>
      </c>
    </row>
    <row r="12" spans="1:15" ht="24.95" customHeight="1">
      <c r="A12" s="4">
        <v>10</v>
      </c>
      <c r="B12" s="8" t="s">
        <v>224</v>
      </c>
      <c r="C12" s="52" t="s">
        <v>328</v>
      </c>
      <c r="D12" s="6">
        <v>3570</v>
      </c>
      <c r="E12" s="6" t="s">
        <v>15</v>
      </c>
      <c r="F12" s="6" t="s">
        <v>15</v>
      </c>
      <c r="G12" s="7">
        <v>610</v>
      </c>
      <c r="H12" s="8" t="s">
        <v>15</v>
      </c>
      <c r="I12" s="8" t="s">
        <v>15</v>
      </c>
      <c r="J12" s="8">
        <v>2</v>
      </c>
      <c r="K12" s="8">
        <v>0</v>
      </c>
      <c r="L12" s="6">
        <v>3570</v>
      </c>
      <c r="M12" s="7">
        <v>610</v>
      </c>
      <c r="N12" s="9" t="s">
        <v>222</v>
      </c>
      <c r="O12" s="23" t="s">
        <v>13</v>
      </c>
    </row>
    <row r="13" spans="1:15" ht="24.95" customHeight="1">
      <c r="A13" s="4">
        <v>11</v>
      </c>
      <c r="B13" s="4">
        <v>8</v>
      </c>
      <c r="C13" s="52" t="s">
        <v>278</v>
      </c>
      <c r="D13" s="6">
        <v>2680.97</v>
      </c>
      <c r="E13" s="6">
        <v>6526.37</v>
      </c>
      <c r="F13" s="46">
        <f>(D13-E13)/E13</f>
        <v>-0.58920962188781822</v>
      </c>
      <c r="G13" s="7">
        <v>520</v>
      </c>
      <c r="H13" s="7">
        <v>22</v>
      </c>
      <c r="I13" s="8">
        <f>G13/H13</f>
        <v>23.636363636363637</v>
      </c>
      <c r="J13" s="8">
        <v>9</v>
      </c>
      <c r="K13" s="8">
        <v>7</v>
      </c>
      <c r="L13" s="6">
        <v>275053.34999999998</v>
      </c>
      <c r="M13" s="7">
        <v>49619</v>
      </c>
      <c r="N13" s="9">
        <v>45590</v>
      </c>
      <c r="O13" s="23" t="s">
        <v>45</v>
      </c>
    </row>
    <row r="14" spans="1:15" ht="24.95" customHeight="1">
      <c r="A14" s="4">
        <v>12</v>
      </c>
      <c r="B14" s="4">
        <v>7</v>
      </c>
      <c r="C14" s="52" t="s">
        <v>294</v>
      </c>
      <c r="D14" s="6">
        <v>2583</v>
      </c>
      <c r="E14" s="6">
        <v>7596</v>
      </c>
      <c r="F14" s="46">
        <f>(D14-E14)/E14</f>
        <v>-0.65995260663507105</v>
      </c>
      <c r="G14" s="7">
        <v>452</v>
      </c>
      <c r="H14" s="46" t="s">
        <v>15</v>
      </c>
      <c r="I14" s="46" t="s">
        <v>15</v>
      </c>
      <c r="J14" s="8">
        <v>10</v>
      </c>
      <c r="K14" s="8">
        <v>5</v>
      </c>
      <c r="L14" s="6">
        <v>86392</v>
      </c>
      <c r="M14" s="7">
        <v>16057</v>
      </c>
      <c r="N14" s="9">
        <v>45604</v>
      </c>
      <c r="O14" s="23" t="s">
        <v>13</v>
      </c>
    </row>
    <row r="15" spans="1:15" ht="24.95" customHeight="1">
      <c r="A15" s="4">
        <v>13</v>
      </c>
      <c r="B15" s="4">
        <v>10</v>
      </c>
      <c r="C15" s="52" t="s">
        <v>229</v>
      </c>
      <c r="D15" s="6">
        <v>2548.54</v>
      </c>
      <c r="E15" s="6">
        <v>3068.65</v>
      </c>
      <c r="F15" s="46">
        <f>(D15-E15)/E15</f>
        <v>-0.16949147019047467</v>
      </c>
      <c r="G15" s="7">
        <v>429</v>
      </c>
      <c r="H15" s="7">
        <v>7</v>
      </c>
      <c r="I15" s="8">
        <f>G15/H15</f>
        <v>61.285714285714285</v>
      </c>
      <c r="J15" s="8">
        <v>3</v>
      </c>
      <c r="K15" s="8">
        <v>11</v>
      </c>
      <c r="L15" s="6">
        <v>288137.57</v>
      </c>
      <c r="M15" s="7">
        <v>52697</v>
      </c>
      <c r="N15" s="9">
        <v>45562</v>
      </c>
      <c r="O15" s="54" t="s">
        <v>11</v>
      </c>
    </row>
    <row r="16" spans="1:15" ht="24.95" customHeight="1">
      <c r="A16" s="4">
        <v>14</v>
      </c>
      <c r="B16" s="15" t="s">
        <v>17</v>
      </c>
      <c r="C16" s="18" t="s">
        <v>330</v>
      </c>
      <c r="D16" s="12">
        <v>2160</v>
      </c>
      <c r="E16" s="12" t="s">
        <v>15</v>
      </c>
      <c r="F16" s="13" t="s">
        <v>15</v>
      </c>
      <c r="G16" s="14">
        <v>300</v>
      </c>
      <c r="H16" s="14">
        <v>11</v>
      </c>
      <c r="I16" s="15">
        <v>26.666666666666668</v>
      </c>
      <c r="J16" s="15">
        <v>6</v>
      </c>
      <c r="K16" s="15">
        <v>1</v>
      </c>
      <c r="L16" s="12">
        <v>4320</v>
      </c>
      <c r="M16" s="14">
        <v>600</v>
      </c>
      <c r="N16" s="16">
        <v>45632</v>
      </c>
      <c r="O16" s="22" t="s">
        <v>331</v>
      </c>
    </row>
    <row r="17" spans="1:15" ht="24.95" customHeight="1">
      <c r="A17" s="4">
        <v>15</v>
      </c>
      <c r="B17" s="4">
        <v>9</v>
      </c>
      <c r="C17" s="52" t="s">
        <v>275</v>
      </c>
      <c r="D17" s="6">
        <v>1828.92</v>
      </c>
      <c r="E17" s="6">
        <v>3161.66</v>
      </c>
      <c r="F17" s="46">
        <f>(D17-E17)/E17</f>
        <v>-0.42153172700416863</v>
      </c>
      <c r="G17" s="7">
        <v>255</v>
      </c>
      <c r="H17" s="7">
        <v>8</v>
      </c>
      <c r="I17" s="8">
        <f>G17/H17</f>
        <v>31.875</v>
      </c>
      <c r="J17" s="8">
        <v>3</v>
      </c>
      <c r="K17" s="8">
        <v>7</v>
      </c>
      <c r="L17" s="6">
        <v>435580.63</v>
      </c>
      <c r="M17" s="7">
        <v>55747</v>
      </c>
      <c r="N17" s="9">
        <v>45590</v>
      </c>
      <c r="O17" s="54" t="s">
        <v>11</v>
      </c>
    </row>
    <row r="18" spans="1:15" ht="24.95" customHeight="1">
      <c r="A18" s="4">
        <v>16</v>
      </c>
      <c r="B18" s="4">
        <v>17</v>
      </c>
      <c r="C18" s="52" t="s">
        <v>315</v>
      </c>
      <c r="D18" s="6">
        <v>1271.4000000000001</v>
      </c>
      <c r="E18" s="6">
        <v>590.80000000000018</v>
      </c>
      <c r="F18" s="46">
        <f>(D18-E18)/E18</f>
        <v>1.1519972918077179</v>
      </c>
      <c r="G18" s="7">
        <v>199</v>
      </c>
      <c r="H18" s="7">
        <v>7</v>
      </c>
      <c r="I18" s="8">
        <f>G18/H18</f>
        <v>28.428571428571427</v>
      </c>
      <c r="J18" s="8">
        <v>5</v>
      </c>
      <c r="K18" s="8">
        <v>3</v>
      </c>
      <c r="L18" s="6">
        <v>5992.81</v>
      </c>
      <c r="M18" s="7">
        <v>951</v>
      </c>
      <c r="N18" s="9">
        <v>45618</v>
      </c>
      <c r="O18" s="23" t="s">
        <v>80</v>
      </c>
    </row>
    <row r="19" spans="1:15" ht="24.95" customHeight="1">
      <c r="A19" s="4">
        <v>17</v>
      </c>
      <c r="B19" s="4">
        <v>11</v>
      </c>
      <c r="C19" s="52" t="s">
        <v>306</v>
      </c>
      <c r="D19" s="6">
        <v>876.39999999999964</v>
      </c>
      <c r="E19" s="6">
        <v>2969.5000000000005</v>
      </c>
      <c r="F19" s="46">
        <f>(D19-E19)/E19</f>
        <v>-0.70486613908065343</v>
      </c>
      <c r="G19" s="7">
        <v>131</v>
      </c>
      <c r="H19" s="7">
        <v>3</v>
      </c>
      <c r="I19" s="8">
        <f>G19/H19</f>
        <v>43.666666666666664</v>
      </c>
      <c r="J19" s="8">
        <v>2</v>
      </c>
      <c r="K19" s="8">
        <v>4</v>
      </c>
      <c r="L19" s="6">
        <v>20579.839999999997</v>
      </c>
      <c r="M19" s="7">
        <v>2897</v>
      </c>
      <c r="N19" s="9">
        <v>45611</v>
      </c>
      <c r="O19" s="23" t="s">
        <v>80</v>
      </c>
    </row>
    <row r="20" spans="1:15" ht="24.95" customHeight="1">
      <c r="A20" s="4">
        <v>18</v>
      </c>
      <c r="B20" s="4">
        <v>18</v>
      </c>
      <c r="C20" s="52" t="s">
        <v>225</v>
      </c>
      <c r="D20" s="6">
        <v>821</v>
      </c>
      <c r="E20" s="6">
        <v>590</v>
      </c>
      <c r="F20" s="46">
        <f>(D20-E20)/E20</f>
        <v>0.39152542372881355</v>
      </c>
      <c r="G20" s="7">
        <v>110</v>
      </c>
      <c r="H20" s="7">
        <v>6</v>
      </c>
      <c r="I20" s="8">
        <f>G20/H20</f>
        <v>18.333333333333332</v>
      </c>
      <c r="J20" s="8">
        <v>2</v>
      </c>
      <c r="K20" s="8">
        <v>13</v>
      </c>
      <c r="L20" s="6">
        <v>118478.03</v>
      </c>
      <c r="M20" s="7">
        <v>17817</v>
      </c>
      <c r="N20" s="9">
        <v>45548</v>
      </c>
      <c r="O20" s="54" t="s">
        <v>11</v>
      </c>
    </row>
    <row r="21" spans="1:15" ht="24.95" customHeight="1">
      <c r="A21" s="4">
        <v>19</v>
      </c>
      <c r="B21" s="4">
        <v>15</v>
      </c>
      <c r="C21" s="52" t="s">
        <v>241</v>
      </c>
      <c r="D21" s="6">
        <v>668.1</v>
      </c>
      <c r="E21" s="6">
        <v>618.92999999999995</v>
      </c>
      <c r="F21" s="46">
        <f>(D21-E21)/E21</f>
        <v>7.9443555814066341E-2</v>
      </c>
      <c r="G21" s="7">
        <v>97</v>
      </c>
      <c r="H21" s="7">
        <v>3</v>
      </c>
      <c r="I21" s="8">
        <f>G21/H21</f>
        <v>32.333333333333336</v>
      </c>
      <c r="J21" s="8">
        <v>3</v>
      </c>
      <c r="K21" s="8">
        <v>11</v>
      </c>
      <c r="L21" s="6">
        <v>128784.30000000003</v>
      </c>
      <c r="M21" s="7">
        <v>19079</v>
      </c>
      <c r="N21" s="9">
        <v>45562</v>
      </c>
      <c r="O21" s="54" t="s">
        <v>14</v>
      </c>
    </row>
    <row r="22" spans="1:15" ht="24.95" customHeight="1">
      <c r="A22" s="4">
        <v>20</v>
      </c>
      <c r="B22" s="15" t="s">
        <v>17</v>
      </c>
      <c r="C22" s="52" t="s">
        <v>324</v>
      </c>
      <c r="D22" s="6">
        <v>611</v>
      </c>
      <c r="E22" s="6" t="s">
        <v>15</v>
      </c>
      <c r="F22" s="6" t="s">
        <v>15</v>
      </c>
      <c r="G22" s="7">
        <v>353</v>
      </c>
      <c r="H22" s="8" t="s">
        <v>15</v>
      </c>
      <c r="I22" s="8" t="s">
        <v>15</v>
      </c>
      <c r="J22" s="8">
        <v>4</v>
      </c>
      <c r="K22" s="8">
        <v>1</v>
      </c>
      <c r="L22" s="6">
        <v>611</v>
      </c>
      <c r="M22" s="7">
        <v>353</v>
      </c>
      <c r="N22" s="9">
        <v>45632</v>
      </c>
      <c r="O22" s="23" t="s">
        <v>325</v>
      </c>
    </row>
    <row r="23" spans="1:15" ht="24.95" customHeight="1">
      <c r="A23" s="4">
        <v>21</v>
      </c>
      <c r="B23" s="4">
        <v>14</v>
      </c>
      <c r="C23" s="52" t="s">
        <v>274</v>
      </c>
      <c r="D23" s="6">
        <v>511.1</v>
      </c>
      <c r="E23" s="6">
        <v>829.22</v>
      </c>
      <c r="F23" s="46">
        <f>(D23-E23)/E23</f>
        <v>-0.3836376353681773</v>
      </c>
      <c r="G23" s="7">
        <v>84</v>
      </c>
      <c r="H23" s="7">
        <v>3</v>
      </c>
      <c r="I23" s="8">
        <f t="shared" ref="I23:I30" si="0">G23/H23</f>
        <v>28</v>
      </c>
      <c r="J23" s="8">
        <v>3</v>
      </c>
      <c r="K23" s="8">
        <v>7</v>
      </c>
      <c r="L23" s="6">
        <v>92315.900000000009</v>
      </c>
      <c r="M23" s="7">
        <v>13636</v>
      </c>
      <c r="N23" s="9">
        <v>45590</v>
      </c>
      <c r="O23" s="23" t="s">
        <v>14</v>
      </c>
    </row>
    <row r="24" spans="1:15" ht="24.95" customHeight="1">
      <c r="A24" s="4">
        <v>22</v>
      </c>
      <c r="B24" s="4">
        <v>13</v>
      </c>
      <c r="C24" s="52" t="s">
        <v>314</v>
      </c>
      <c r="D24" s="6">
        <v>404</v>
      </c>
      <c r="E24" s="6">
        <v>1005.23</v>
      </c>
      <c r="F24" s="46">
        <f>(D24-E24)/E24</f>
        <v>-0.59810192692219688</v>
      </c>
      <c r="G24" s="7">
        <v>71</v>
      </c>
      <c r="H24" s="7">
        <v>3</v>
      </c>
      <c r="I24" s="8">
        <f t="shared" si="0"/>
        <v>23.666666666666668</v>
      </c>
      <c r="J24" s="8">
        <v>2</v>
      </c>
      <c r="K24" s="8">
        <v>3</v>
      </c>
      <c r="L24" s="6">
        <v>8816.6500000000015</v>
      </c>
      <c r="M24" s="7">
        <v>1595</v>
      </c>
      <c r="N24" s="9">
        <v>45618</v>
      </c>
      <c r="O24" s="23" t="s">
        <v>80</v>
      </c>
    </row>
    <row r="25" spans="1:15" s="53" customFormat="1" ht="24.95" customHeight="1">
      <c r="A25" s="4">
        <v>23</v>
      </c>
      <c r="B25" s="4">
        <v>21</v>
      </c>
      <c r="C25" s="52" t="s">
        <v>319</v>
      </c>
      <c r="D25" s="6">
        <v>371.6</v>
      </c>
      <c r="E25" s="6">
        <v>502.5</v>
      </c>
      <c r="F25" s="46">
        <f>(D25-E25)/E25</f>
        <v>-0.26049751243781089</v>
      </c>
      <c r="G25" s="7">
        <v>72</v>
      </c>
      <c r="H25" s="7">
        <v>5</v>
      </c>
      <c r="I25" s="8">
        <f t="shared" si="0"/>
        <v>14.4</v>
      </c>
      <c r="J25" s="8">
        <v>5</v>
      </c>
      <c r="K25" s="8">
        <v>2</v>
      </c>
      <c r="L25" s="6">
        <v>1004.6</v>
      </c>
      <c r="M25" s="7">
        <v>199</v>
      </c>
      <c r="N25" s="9">
        <v>45625</v>
      </c>
      <c r="O25" s="23" t="s">
        <v>240</v>
      </c>
    </row>
    <row r="26" spans="1:15" ht="24.95" customHeight="1">
      <c r="A26" s="4">
        <v>24</v>
      </c>
      <c r="B26" s="4">
        <v>19</v>
      </c>
      <c r="C26" s="52" t="s">
        <v>205</v>
      </c>
      <c r="D26" s="6">
        <v>352</v>
      </c>
      <c r="E26" s="6">
        <v>565.91</v>
      </c>
      <c r="F26" s="46">
        <f>(D26-E26)/E26</f>
        <v>-0.37799296707957092</v>
      </c>
      <c r="G26" s="7">
        <v>88</v>
      </c>
      <c r="H26" s="7">
        <v>1</v>
      </c>
      <c r="I26" s="8">
        <f t="shared" si="0"/>
        <v>88</v>
      </c>
      <c r="J26" s="8">
        <v>1</v>
      </c>
      <c r="K26" s="46" t="s">
        <v>15</v>
      </c>
      <c r="L26" s="6">
        <v>46730.77</v>
      </c>
      <c r="M26" s="7">
        <v>9289</v>
      </c>
      <c r="N26" s="9">
        <v>45541</v>
      </c>
      <c r="O26" s="23" t="s">
        <v>14</v>
      </c>
    </row>
    <row r="27" spans="1:15" s="53" customFormat="1" ht="24.95" customHeight="1">
      <c r="A27" s="4">
        <v>25</v>
      </c>
      <c r="B27" s="4">
        <v>20</v>
      </c>
      <c r="C27" s="5" t="s">
        <v>267</v>
      </c>
      <c r="D27" s="6">
        <v>283.60000000000002</v>
      </c>
      <c r="E27" s="6">
        <v>512</v>
      </c>
      <c r="F27" s="46">
        <f>(D27-E27)/E27</f>
        <v>-0.44609374999999996</v>
      </c>
      <c r="G27" s="7">
        <v>35</v>
      </c>
      <c r="H27" s="7">
        <v>2</v>
      </c>
      <c r="I27" s="8">
        <f t="shared" si="0"/>
        <v>17.5</v>
      </c>
      <c r="J27" s="8">
        <v>1</v>
      </c>
      <c r="K27" s="8">
        <v>8</v>
      </c>
      <c r="L27" s="6">
        <v>169923.47</v>
      </c>
      <c r="M27" s="7">
        <v>23204</v>
      </c>
      <c r="N27" s="9">
        <v>45583</v>
      </c>
      <c r="O27" s="23" t="s">
        <v>115</v>
      </c>
    </row>
    <row r="28" spans="1:15" ht="24.95" customHeight="1">
      <c r="A28" s="4">
        <v>26</v>
      </c>
      <c r="B28" s="8" t="s">
        <v>15</v>
      </c>
      <c r="C28" s="52" t="s">
        <v>250</v>
      </c>
      <c r="D28" s="6">
        <v>265.5</v>
      </c>
      <c r="E28" s="6" t="s">
        <v>15</v>
      </c>
      <c r="F28" s="6" t="s">
        <v>15</v>
      </c>
      <c r="G28" s="7">
        <v>59</v>
      </c>
      <c r="H28" s="7">
        <v>1</v>
      </c>
      <c r="I28" s="8">
        <f t="shared" si="0"/>
        <v>59</v>
      </c>
      <c r="J28" s="8">
        <v>1</v>
      </c>
      <c r="K28" s="8" t="s">
        <v>15</v>
      </c>
      <c r="L28" s="6">
        <v>63075.69</v>
      </c>
      <c r="M28" s="7">
        <v>12008</v>
      </c>
      <c r="N28" s="9">
        <v>45583</v>
      </c>
      <c r="O28" s="23" t="s">
        <v>11</v>
      </c>
    </row>
    <row r="29" spans="1:15" ht="24.95" customHeight="1">
      <c r="A29" s="4">
        <v>27</v>
      </c>
      <c r="B29" s="8" t="s">
        <v>15</v>
      </c>
      <c r="C29" s="52" t="s">
        <v>122</v>
      </c>
      <c r="D29" s="6">
        <v>207.87</v>
      </c>
      <c r="E29" s="6" t="s">
        <v>15</v>
      </c>
      <c r="F29" s="46" t="s">
        <v>15</v>
      </c>
      <c r="G29" s="7">
        <v>28</v>
      </c>
      <c r="H29" s="7">
        <v>1</v>
      </c>
      <c r="I29" s="8">
        <f t="shared" si="0"/>
        <v>28</v>
      </c>
      <c r="J29" s="8">
        <v>1</v>
      </c>
      <c r="K29" s="6" t="s">
        <v>15</v>
      </c>
      <c r="L29" s="6">
        <v>1201417.17</v>
      </c>
      <c r="M29" s="7">
        <v>208807</v>
      </c>
      <c r="N29" s="9">
        <v>45478</v>
      </c>
      <c r="O29" s="23" t="s">
        <v>45</v>
      </c>
    </row>
    <row r="30" spans="1:15" ht="24.95" customHeight="1">
      <c r="A30" s="4">
        <v>28</v>
      </c>
      <c r="B30" s="4">
        <v>12</v>
      </c>
      <c r="C30" s="52" t="s">
        <v>286</v>
      </c>
      <c r="D30" s="6">
        <v>185.7</v>
      </c>
      <c r="E30" s="6">
        <v>1417</v>
      </c>
      <c r="F30" s="46">
        <f>(D30-E30)/E30</f>
        <v>-0.86894848270995062</v>
      </c>
      <c r="G30" s="7">
        <v>30</v>
      </c>
      <c r="H30" s="7">
        <v>2</v>
      </c>
      <c r="I30" s="8">
        <f t="shared" si="0"/>
        <v>15</v>
      </c>
      <c r="J30" s="8">
        <v>2</v>
      </c>
      <c r="K30" s="8">
        <v>6</v>
      </c>
      <c r="L30" s="6">
        <v>59544.4</v>
      </c>
      <c r="M30" s="7">
        <v>8883</v>
      </c>
      <c r="N30" s="9">
        <v>45597</v>
      </c>
      <c r="O30" s="23" t="s">
        <v>11</v>
      </c>
    </row>
    <row r="31" spans="1:15" s="53" customFormat="1" ht="24.95" customHeight="1">
      <c r="A31" s="4">
        <v>29</v>
      </c>
      <c r="B31" s="4">
        <v>24</v>
      </c>
      <c r="C31" s="5" t="s">
        <v>245</v>
      </c>
      <c r="D31" s="6">
        <v>80</v>
      </c>
      <c r="E31" s="6">
        <v>150</v>
      </c>
      <c r="F31" s="46">
        <f>(D31-E31)/E31</f>
        <v>-0.46666666666666667</v>
      </c>
      <c r="G31" s="7">
        <v>16</v>
      </c>
      <c r="H31" s="8" t="s">
        <v>15</v>
      </c>
      <c r="I31" s="8" t="s">
        <v>15</v>
      </c>
      <c r="J31" s="8">
        <v>1</v>
      </c>
      <c r="K31" s="8">
        <v>9</v>
      </c>
      <c r="L31" s="6">
        <v>53851</v>
      </c>
      <c r="M31" s="7">
        <v>10480</v>
      </c>
      <c r="N31" s="9">
        <v>45576</v>
      </c>
      <c r="O31" s="23" t="s">
        <v>13</v>
      </c>
    </row>
    <row r="32" spans="1:15" ht="24.95" customHeight="1">
      <c r="A32" s="4">
        <v>30</v>
      </c>
      <c r="B32" s="4">
        <v>26</v>
      </c>
      <c r="C32" s="52" t="s">
        <v>311</v>
      </c>
      <c r="D32" s="6">
        <v>50</v>
      </c>
      <c r="E32" s="6">
        <v>48</v>
      </c>
      <c r="F32" s="46">
        <f>(D32-E32)/E32</f>
        <v>4.1666666666666664E-2</v>
      </c>
      <c r="G32" s="7">
        <v>9</v>
      </c>
      <c r="H32" s="7">
        <v>1</v>
      </c>
      <c r="I32" s="8">
        <f>G32/H32</f>
        <v>9</v>
      </c>
      <c r="J32" s="8">
        <v>1</v>
      </c>
      <c r="K32" s="8">
        <v>3</v>
      </c>
      <c r="L32" s="6">
        <v>258.60000000000002</v>
      </c>
      <c r="M32" s="7">
        <v>45</v>
      </c>
      <c r="N32" s="9">
        <v>45618</v>
      </c>
      <c r="O32" s="23" t="s">
        <v>240</v>
      </c>
    </row>
    <row r="33" spans="1:15" ht="24.95" customHeight="1">
      <c r="A33" s="4">
        <v>31</v>
      </c>
      <c r="B33" s="4">
        <v>16</v>
      </c>
      <c r="C33" s="52" t="s">
        <v>307</v>
      </c>
      <c r="D33" s="6">
        <v>17</v>
      </c>
      <c r="E33" s="6">
        <v>594.97</v>
      </c>
      <c r="F33" s="46">
        <f>(D33-E33)/E33</f>
        <v>-0.97142713077970322</v>
      </c>
      <c r="G33" s="7">
        <v>4</v>
      </c>
      <c r="H33" s="7">
        <v>1</v>
      </c>
      <c r="I33" s="8">
        <f>G33/H33</f>
        <v>4</v>
      </c>
      <c r="J33" s="8">
        <v>1</v>
      </c>
      <c r="K33" s="8">
        <v>4</v>
      </c>
      <c r="L33" s="6">
        <v>22064.94</v>
      </c>
      <c r="M33" s="7">
        <v>3992</v>
      </c>
      <c r="N33" s="9">
        <v>45611</v>
      </c>
      <c r="O33" s="23" t="s">
        <v>11</v>
      </c>
    </row>
    <row r="34" spans="1:15" ht="24.95" customHeight="1">
      <c r="A34" s="4">
        <v>32</v>
      </c>
      <c r="B34" s="8">
        <v>27</v>
      </c>
      <c r="C34" s="52" t="s">
        <v>310</v>
      </c>
      <c r="D34" s="6">
        <v>14</v>
      </c>
      <c r="E34" s="6">
        <v>38</v>
      </c>
      <c r="F34" s="46">
        <f>(D34-E34)/E34</f>
        <v>-0.63157894736842102</v>
      </c>
      <c r="G34" s="7">
        <v>2</v>
      </c>
      <c r="H34" s="46" t="s">
        <v>15</v>
      </c>
      <c r="I34" s="46" t="s">
        <v>15</v>
      </c>
      <c r="J34" s="8">
        <v>1</v>
      </c>
      <c r="K34" s="8">
        <v>3</v>
      </c>
      <c r="L34" s="6">
        <v>3037</v>
      </c>
      <c r="M34" s="7">
        <v>468</v>
      </c>
      <c r="N34" s="9">
        <v>45618</v>
      </c>
      <c r="O34" s="23" t="s">
        <v>13</v>
      </c>
    </row>
    <row r="35" spans="1:15" ht="24.95" customHeight="1">
      <c r="A35" s="34" t="s">
        <v>24</v>
      </c>
      <c r="B35" s="43" t="s">
        <v>24</v>
      </c>
      <c r="C35" s="35" t="s">
        <v>158</v>
      </c>
      <c r="D35" s="36">
        <f>SUBTOTAL(109,Table1323456789101112131415161718192619202122232425282729[Pajamos 
(GBO)])</f>
        <v>357982.97999999992</v>
      </c>
      <c r="E35" s="36" t="s">
        <v>329</v>
      </c>
      <c r="F35" s="37">
        <f t="shared" ref="F35" si="1">(D35-E35)/E35</f>
        <v>-0.1658966454868904</v>
      </c>
      <c r="G35" s="38">
        <f>SUBTOTAL(109,Table1323456789101112131415161718192619202122232425282729[Žiūrovų sk. 
(ADM)])</f>
        <v>52334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0D76-2121-4C1E-8CAE-B4DEA2D3CC5C}">
  <dimension ref="A1:O31"/>
  <sheetViews>
    <sheetView zoomScale="60" zoomScaleNormal="60" workbookViewId="0">
      <selection activeCell="C25" sqref="C25:O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8" t="s">
        <v>17</v>
      </c>
      <c r="C3" s="52" t="s">
        <v>321</v>
      </c>
      <c r="D3" s="6">
        <v>248354.97</v>
      </c>
      <c r="E3" s="6" t="s">
        <v>15</v>
      </c>
      <c r="F3" s="46" t="s">
        <v>15</v>
      </c>
      <c r="G3" s="7">
        <v>39627</v>
      </c>
      <c r="H3" s="7">
        <v>313</v>
      </c>
      <c r="I3" s="8">
        <f>G3/H3</f>
        <v>126.60383386581469</v>
      </c>
      <c r="J3" s="8">
        <v>34</v>
      </c>
      <c r="K3" s="8">
        <v>1</v>
      </c>
      <c r="L3" s="6">
        <v>258625.46</v>
      </c>
      <c r="M3" s="7">
        <v>41491</v>
      </c>
      <c r="N3" s="9">
        <v>45625</v>
      </c>
      <c r="O3" s="23" t="s">
        <v>18</v>
      </c>
    </row>
    <row r="4" spans="1:15" ht="24.95" customHeight="1">
      <c r="A4" s="4">
        <v>2</v>
      </c>
      <c r="B4" s="8">
        <v>1</v>
      </c>
      <c r="C4" s="52" t="s">
        <v>304</v>
      </c>
      <c r="D4" s="6">
        <v>71154.350000000006</v>
      </c>
      <c r="E4" s="6">
        <v>131473.79</v>
      </c>
      <c r="F4" s="46">
        <f>(D4-E4)/E4</f>
        <v>-0.45879441065782006</v>
      </c>
      <c r="G4" s="7">
        <v>8196</v>
      </c>
      <c r="H4" s="7">
        <v>140</v>
      </c>
      <c r="I4" s="8">
        <f>G4/H4</f>
        <v>58.542857142857144</v>
      </c>
      <c r="J4" s="8">
        <v>21</v>
      </c>
      <c r="K4" s="8">
        <v>3</v>
      </c>
      <c r="L4" s="6">
        <v>507164.57</v>
      </c>
      <c r="M4" s="7">
        <v>60237</v>
      </c>
      <c r="N4" s="9">
        <v>45611</v>
      </c>
      <c r="O4" s="23" t="s">
        <v>115</v>
      </c>
    </row>
    <row r="5" spans="1:15" ht="24.95" customHeight="1">
      <c r="A5" s="4">
        <v>3</v>
      </c>
      <c r="B5" s="8">
        <v>2</v>
      </c>
      <c r="C5" s="52" t="s">
        <v>283</v>
      </c>
      <c r="D5" s="6">
        <v>28479</v>
      </c>
      <c r="E5" s="6">
        <v>50944</v>
      </c>
      <c r="F5" s="46">
        <f>(D5-E5)/E5</f>
        <v>-0.44097440326633164</v>
      </c>
      <c r="G5" s="7">
        <v>3776</v>
      </c>
      <c r="H5" s="8" t="s">
        <v>15</v>
      </c>
      <c r="I5" s="8" t="s">
        <v>15</v>
      </c>
      <c r="J5" s="8" t="s">
        <v>15</v>
      </c>
      <c r="K5" s="8">
        <v>5</v>
      </c>
      <c r="L5" s="6">
        <v>495299</v>
      </c>
      <c r="M5" s="7">
        <v>69677</v>
      </c>
      <c r="N5" s="9">
        <v>45597</v>
      </c>
      <c r="O5" s="23" t="s">
        <v>284</v>
      </c>
    </row>
    <row r="6" spans="1:15" ht="24.95" customHeight="1">
      <c r="A6" s="4">
        <v>4</v>
      </c>
      <c r="B6" s="6" t="s">
        <v>17</v>
      </c>
      <c r="C6" s="52" t="s">
        <v>320</v>
      </c>
      <c r="D6" s="6">
        <v>24473.58</v>
      </c>
      <c r="E6" s="6" t="s">
        <v>15</v>
      </c>
      <c r="F6" s="46" t="s">
        <v>15</v>
      </c>
      <c r="G6" s="7">
        <v>3588</v>
      </c>
      <c r="H6" s="7">
        <v>131</v>
      </c>
      <c r="I6" s="8">
        <f>G6/H6</f>
        <v>27.389312977099237</v>
      </c>
      <c r="J6" s="8">
        <v>20</v>
      </c>
      <c r="K6" s="8">
        <v>1</v>
      </c>
      <c r="L6" s="6">
        <v>29801.67</v>
      </c>
      <c r="M6" s="7">
        <v>4291</v>
      </c>
      <c r="N6" s="9">
        <v>45625</v>
      </c>
      <c r="O6" s="23" t="s">
        <v>11</v>
      </c>
    </row>
    <row r="7" spans="1:15" ht="24.95" customHeight="1">
      <c r="A7" s="4">
        <v>5</v>
      </c>
      <c r="B7" s="8">
        <v>3</v>
      </c>
      <c r="C7" s="5" t="s">
        <v>295</v>
      </c>
      <c r="D7" s="6">
        <v>13596.59</v>
      </c>
      <c r="E7" s="6">
        <v>24583.78</v>
      </c>
      <c r="F7" s="46">
        <f t="shared" ref="F7:F22" si="0">(D7-E7)/E7</f>
        <v>-0.44692842191070692</v>
      </c>
      <c r="G7" s="7">
        <v>1939</v>
      </c>
      <c r="H7" s="8">
        <v>52</v>
      </c>
      <c r="I7" s="8">
        <f>G7/H7</f>
        <v>37.28846153846154</v>
      </c>
      <c r="J7" s="8">
        <v>9</v>
      </c>
      <c r="K7" s="8">
        <v>4</v>
      </c>
      <c r="L7" s="6">
        <v>120148.02</v>
      </c>
      <c r="M7" s="7">
        <v>17761</v>
      </c>
      <c r="N7" s="9">
        <v>45604</v>
      </c>
      <c r="O7" s="23" t="s">
        <v>12</v>
      </c>
    </row>
    <row r="8" spans="1:15" ht="24.95" customHeight="1">
      <c r="A8" s="4">
        <v>6</v>
      </c>
      <c r="B8" s="8">
        <v>5</v>
      </c>
      <c r="C8" s="52" t="s">
        <v>312</v>
      </c>
      <c r="D8" s="6">
        <v>11744.47</v>
      </c>
      <c r="E8" s="6">
        <v>22441.39</v>
      </c>
      <c r="F8" s="46">
        <f t="shared" si="0"/>
        <v>-0.4766603138219157</v>
      </c>
      <c r="G8" s="7">
        <v>1551</v>
      </c>
      <c r="H8" s="7">
        <v>47</v>
      </c>
      <c r="I8" s="8">
        <f>G8/H8</f>
        <v>33</v>
      </c>
      <c r="J8" s="8">
        <v>12</v>
      </c>
      <c r="K8" s="8">
        <v>2</v>
      </c>
      <c r="L8" s="6">
        <v>45143.31</v>
      </c>
      <c r="M8" s="7">
        <v>6329</v>
      </c>
      <c r="N8" s="9">
        <v>45618</v>
      </c>
      <c r="O8" s="23" t="s">
        <v>14</v>
      </c>
    </row>
    <row r="9" spans="1:15" ht="24.95" customHeight="1">
      <c r="A9" s="4">
        <v>7</v>
      </c>
      <c r="B9" s="8">
        <v>6</v>
      </c>
      <c r="C9" s="52" t="s">
        <v>294</v>
      </c>
      <c r="D9" s="6">
        <v>7596</v>
      </c>
      <c r="E9" s="6">
        <v>20612</v>
      </c>
      <c r="F9" s="46">
        <f t="shared" si="0"/>
        <v>-0.63147680962546093</v>
      </c>
      <c r="G9" s="7">
        <v>1333</v>
      </c>
      <c r="H9" s="46" t="s">
        <v>15</v>
      </c>
      <c r="I9" s="46" t="s">
        <v>15</v>
      </c>
      <c r="J9" s="8">
        <v>14</v>
      </c>
      <c r="K9" s="8">
        <v>4</v>
      </c>
      <c r="L9" s="6">
        <v>83027</v>
      </c>
      <c r="M9" s="7">
        <v>15445</v>
      </c>
      <c r="N9" s="9">
        <v>45604</v>
      </c>
      <c r="O9" s="23" t="s">
        <v>13</v>
      </c>
    </row>
    <row r="10" spans="1:15" ht="24.95" customHeight="1">
      <c r="A10" s="4">
        <v>8</v>
      </c>
      <c r="B10" s="8">
        <v>4</v>
      </c>
      <c r="C10" s="52" t="s">
        <v>278</v>
      </c>
      <c r="D10" s="6">
        <v>6526.37</v>
      </c>
      <c r="E10" s="6">
        <v>24558.01</v>
      </c>
      <c r="F10" s="46">
        <f t="shared" si="0"/>
        <v>-0.73424678954035771</v>
      </c>
      <c r="G10" s="7">
        <v>1136</v>
      </c>
      <c r="H10" s="7">
        <v>54</v>
      </c>
      <c r="I10" s="8">
        <f t="shared" ref="I10:I25" si="1">G10/H10</f>
        <v>21.037037037037038</v>
      </c>
      <c r="J10" s="8">
        <v>16</v>
      </c>
      <c r="K10" s="8">
        <v>6</v>
      </c>
      <c r="L10" s="6">
        <v>271434.74</v>
      </c>
      <c r="M10" s="7">
        <v>48909</v>
      </c>
      <c r="N10" s="9">
        <v>45590</v>
      </c>
      <c r="O10" s="23" t="s">
        <v>45</v>
      </c>
    </row>
    <row r="11" spans="1:15" ht="24.95" customHeight="1">
      <c r="A11" s="4">
        <v>9</v>
      </c>
      <c r="B11" s="8">
        <v>7</v>
      </c>
      <c r="C11" s="52" t="s">
        <v>275</v>
      </c>
      <c r="D11" s="6">
        <v>3161.66</v>
      </c>
      <c r="E11" s="6">
        <v>10020.64</v>
      </c>
      <c r="F11" s="46">
        <f t="shared" si="0"/>
        <v>-0.68448522250075838</v>
      </c>
      <c r="G11" s="7">
        <v>443</v>
      </c>
      <c r="H11" s="7">
        <v>16</v>
      </c>
      <c r="I11" s="8">
        <f t="shared" si="1"/>
        <v>27.6875</v>
      </c>
      <c r="J11" s="8">
        <v>5</v>
      </c>
      <c r="K11" s="8">
        <v>6</v>
      </c>
      <c r="L11" s="6">
        <v>432990.21</v>
      </c>
      <c r="M11" s="7">
        <v>55360</v>
      </c>
      <c r="N11" s="9">
        <v>45590</v>
      </c>
      <c r="O11" s="54" t="s">
        <v>11</v>
      </c>
    </row>
    <row r="12" spans="1:15" ht="24.95" customHeight="1">
      <c r="A12" s="4">
        <v>10</v>
      </c>
      <c r="B12" s="8">
        <v>8</v>
      </c>
      <c r="C12" s="52" t="s">
        <v>229</v>
      </c>
      <c r="D12" s="6">
        <v>3068.65</v>
      </c>
      <c r="E12" s="6">
        <v>8146.27</v>
      </c>
      <c r="F12" s="46">
        <f t="shared" si="0"/>
        <v>-0.62330612660763762</v>
      </c>
      <c r="G12" s="7">
        <v>534</v>
      </c>
      <c r="H12" s="7">
        <v>21</v>
      </c>
      <c r="I12" s="8">
        <f t="shared" si="1"/>
        <v>25.428571428571427</v>
      </c>
      <c r="J12" s="8">
        <v>5</v>
      </c>
      <c r="K12" s="8">
        <v>10</v>
      </c>
      <c r="L12" s="6">
        <v>285471.23</v>
      </c>
      <c r="M12" s="7">
        <v>52246</v>
      </c>
      <c r="N12" s="9">
        <v>45562</v>
      </c>
      <c r="O12" s="54" t="s">
        <v>11</v>
      </c>
    </row>
    <row r="13" spans="1:15" ht="24.95" customHeight="1">
      <c r="A13" s="4">
        <v>11</v>
      </c>
      <c r="B13" s="8">
        <v>11</v>
      </c>
      <c r="C13" s="52" t="s">
        <v>306</v>
      </c>
      <c r="D13" s="6">
        <v>2969.5000000000005</v>
      </c>
      <c r="E13" s="6">
        <v>4203.24</v>
      </c>
      <c r="F13" s="46">
        <f t="shared" si="0"/>
        <v>-0.29352118841655472</v>
      </c>
      <c r="G13" s="7">
        <v>410</v>
      </c>
      <c r="H13" s="7">
        <v>15</v>
      </c>
      <c r="I13" s="8">
        <f t="shared" si="1"/>
        <v>27.333333333333332</v>
      </c>
      <c r="J13" s="8">
        <v>5</v>
      </c>
      <c r="K13" s="8">
        <v>3</v>
      </c>
      <c r="L13" s="6">
        <v>18831.639999999996</v>
      </c>
      <c r="M13" s="7">
        <v>2644</v>
      </c>
      <c r="N13" s="9">
        <v>45611</v>
      </c>
      <c r="O13" s="23" t="s">
        <v>80</v>
      </c>
    </row>
    <row r="14" spans="1:15" ht="24.95" customHeight="1">
      <c r="A14" s="4">
        <v>12</v>
      </c>
      <c r="B14" s="8">
        <v>12</v>
      </c>
      <c r="C14" s="52" t="s">
        <v>286</v>
      </c>
      <c r="D14" s="6">
        <v>1417</v>
      </c>
      <c r="E14" s="6">
        <v>2566.6</v>
      </c>
      <c r="F14" s="46">
        <f t="shared" si="0"/>
        <v>-0.44790773786332111</v>
      </c>
      <c r="G14" s="7">
        <v>213</v>
      </c>
      <c r="H14" s="7">
        <v>8</v>
      </c>
      <c r="I14" s="8">
        <f t="shared" si="1"/>
        <v>26.625</v>
      </c>
      <c r="J14" s="8">
        <v>4</v>
      </c>
      <c r="K14" s="8">
        <v>5</v>
      </c>
      <c r="L14" s="6">
        <v>58239.7</v>
      </c>
      <c r="M14" s="7">
        <v>8612</v>
      </c>
      <c r="N14" s="9">
        <v>45597</v>
      </c>
      <c r="O14" s="23" t="s">
        <v>11</v>
      </c>
    </row>
    <row r="15" spans="1:15" ht="24.95" customHeight="1">
      <c r="A15" s="4">
        <v>13</v>
      </c>
      <c r="B15" s="8">
        <v>9</v>
      </c>
      <c r="C15" s="52" t="s">
        <v>314</v>
      </c>
      <c r="D15" s="6">
        <v>1005.23</v>
      </c>
      <c r="E15" s="6">
        <v>5858.84</v>
      </c>
      <c r="F15" s="46">
        <f t="shared" si="0"/>
        <v>-0.82842508073270482</v>
      </c>
      <c r="G15" s="7">
        <v>177</v>
      </c>
      <c r="H15" s="7">
        <v>8</v>
      </c>
      <c r="I15" s="8">
        <f t="shared" si="1"/>
        <v>22.125</v>
      </c>
      <c r="J15" s="8">
        <v>4</v>
      </c>
      <c r="K15" s="8">
        <v>2</v>
      </c>
      <c r="L15" s="6">
        <v>7960.8499999999995</v>
      </c>
      <c r="M15" s="7">
        <v>1454</v>
      </c>
      <c r="N15" s="9">
        <v>45618</v>
      </c>
      <c r="O15" s="23" t="s">
        <v>80</v>
      </c>
    </row>
    <row r="16" spans="1:15" ht="24.95" customHeight="1">
      <c r="A16" s="4">
        <v>14</v>
      </c>
      <c r="B16" s="8">
        <v>13</v>
      </c>
      <c r="C16" s="52" t="s">
        <v>274</v>
      </c>
      <c r="D16" s="6">
        <v>829.22</v>
      </c>
      <c r="E16" s="6">
        <v>2382.3200000000002</v>
      </c>
      <c r="F16" s="46">
        <f t="shared" si="0"/>
        <v>-0.65192753282514526</v>
      </c>
      <c r="G16" s="7">
        <v>122</v>
      </c>
      <c r="H16" s="7">
        <v>4</v>
      </c>
      <c r="I16" s="8">
        <f t="shared" si="1"/>
        <v>30.5</v>
      </c>
      <c r="J16" s="8">
        <v>3</v>
      </c>
      <c r="K16" s="8">
        <v>6</v>
      </c>
      <c r="L16" s="6">
        <v>91155.78</v>
      </c>
      <c r="M16" s="7">
        <v>13423</v>
      </c>
      <c r="N16" s="9">
        <v>45590</v>
      </c>
      <c r="O16" s="23" t="s">
        <v>14</v>
      </c>
    </row>
    <row r="17" spans="1:15" ht="24.95" customHeight="1">
      <c r="A17" s="4">
        <v>15</v>
      </c>
      <c r="B17" s="8">
        <v>16</v>
      </c>
      <c r="C17" s="52" t="s">
        <v>241</v>
      </c>
      <c r="D17" s="6">
        <v>618.92999999999995</v>
      </c>
      <c r="E17" s="6">
        <v>1496.82</v>
      </c>
      <c r="F17" s="46">
        <f t="shared" si="0"/>
        <v>-0.5865033871808234</v>
      </c>
      <c r="G17" s="7">
        <v>87</v>
      </c>
      <c r="H17" s="7">
        <v>3</v>
      </c>
      <c r="I17" s="8">
        <f t="shared" si="1"/>
        <v>29</v>
      </c>
      <c r="J17" s="8">
        <v>3</v>
      </c>
      <c r="K17" s="8">
        <v>10</v>
      </c>
      <c r="L17" s="6">
        <v>127957.95000000003</v>
      </c>
      <c r="M17" s="7">
        <v>18953</v>
      </c>
      <c r="N17" s="9">
        <v>45562</v>
      </c>
      <c r="O17" s="54" t="s">
        <v>14</v>
      </c>
    </row>
    <row r="18" spans="1:15" ht="24.95" customHeight="1">
      <c r="A18" s="4">
        <v>16</v>
      </c>
      <c r="B18" s="8">
        <v>10</v>
      </c>
      <c r="C18" s="52" t="s">
        <v>307</v>
      </c>
      <c r="D18" s="6">
        <v>594.97</v>
      </c>
      <c r="E18" s="6">
        <v>5521.85</v>
      </c>
      <c r="F18" s="46">
        <f t="shared" si="0"/>
        <v>-0.89225169100935375</v>
      </c>
      <c r="G18" s="7">
        <v>106</v>
      </c>
      <c r="H18" s="7">
        <v>8</v>
      </c>
      <c r="I18" s="8">
        <f t="shared" si="1"/>
        <v>13.25</v>
      </c>
      <c r="J18" s="8">
        <v>4</v>
      </c>
      <c r="K18" s="8">
        <v>3</v>
      </c>
      <c r="L18" s="6">
        <v>22007.94</v>
      </c>
      <c r="M18" s="7">
        <v>3981</v>
      </c>
      <c r="N18" s="9">
        <v>45611</v>
      </c>
      <c r="O18" s="23" t="s">
        <v>11</v>
      </c>
    </row>
    <row r="19" spans="1:15" ht="24.95" customHeight="1">
      <c r="A19" s="4">
        <v>17</v>
      </c>
      <c r="B19" s="8">
        <v>14</v>
      </c>
      <c r="C19" s="52" t="s">
        <v>315</v>
      </c>
      <c r="D19" s="6">
        <v>590.80000000000018</v>
      </c>
      <c r="E19" s="6">
        <v>2086.4700000000003</v>
      </c>
      <c r="F19" s="46">
        <f t="shared" si="0"/>
        <v>-0.71684232219969612</v>
      </c>
      <c r="G19" s="7">
        <v>95</v>
      </c>
      <c r="H19" s="7">
        <v>5</v>
      </c>
      <c r="I19" s="8">
        <f t="shared" si="1"/>
        <v>19</v>
      </c>
      <c r="J19" s="8">
        <v>5</v>
      </c>
      <c r="K19" s="8">
        <v>2</v>
      </c>
      <c r="L19" s="6">
        <v>4121.91</v>
      </c>
      <c r="M19" s="7">
        <v>651</v>
      </c>
      <c r="N19" s="9">
        <v>45618</v>
      </c>
      <c r="O19" s="23" t="s">
        <v>80</v>
      </c>
    </row>
    <row r="20" spans="1:15" ht="24.95" customHeight="1">
      <c r="A20" s="4">
        <v>18</v>
      </c>
      <c r="B20" s="8">
        <v>18</v>
      </c>
      <c r="C20" s="52" t="s">
        <v>225</v>
      </c>
      <c r="D20" s="6">
        <v>590</v>
      </c>
      <c r="E20" s="6">
        <v>663.8</v>
      </c>
      <c r="F20" s="46">
        <f t="shared" si="0"/>
        <v>-0.11117806568243441</v>
      </c>
      <c r="G20" s="7">
        <v>75</v>
      </c>
      <c r="H20" s="7">
        <v>4</v>
      </c>
      <c r="I20" s="8">
        <f t="shared" si="1"/>
        <v>18.75</v>
      </c>
      <c r="J20" s="8">
        <v>1</v>
      </c>
      <c r="K20" s="8">
        <v>12</v>
      </c>
      <c r="L20" s="6">
        <v>117016.73</v>
      </c>
      <c r="M20" s="7">
        <v>17590</v>
      </c>
      <c r="N20" s="9">
        <v>45548</v>
      </c>
      <c r="O20" s="54" t="s">
        <v>11</v>
      </c>
    </row>
    <row r="21" spans="1:15" s="53" customFormat="1" ht="24.95" customHeight="1">
      <c r="A21" s="4">
        <v>19</v>
      </c>
      <c r="B21" s="8">
        <v>30</v>
      </c>
      <c r="C21" s="52" t="s">
        <v>205</v>
      </c>
      <c r="D21" s="6">
        <v>565.91</v>
      </c>
      <c r="E21" s="6">
        <v>35</v>
      </c>
      <c r="F21" s="46">
        <f t="shared" si="0"/>
        <v>15.168857142857142</v>
      </c>
      <c r="G21" s="7">
        <v>142</v>
      </c>
      <c r="H21" s="7">
        <v>3</v>
      </c>
      <c r="I21" s="8">
        <f t="shared" si="1"/>
        <v>47.333333333333336</v>
      </c>
      <c r="J21" s="8">
        <v>3</v>
      </c>
      <c r="K21" s="8" t="s">
        <v>15</v>
      </c>
      <c r="L21" s="6">
        <v>46230.77</v>
      </c>
      <c r="M21" s="7">
        <v>9160</v>
      </c>
      <c r="N21" s="9">
        <v>45541</v>
      </c>
      <c r="O21" s="23" t="s">
        <v>14</v>
      </c>
    </row>
    <row r="22" spans="1:15" ht="24.95" customHeight="1">
      <c r="A22" s="4">
        <v>20</v>
      </c>
      <c r="B22" s="8">
        <v>20</v>
      </c>
      <c r="C22" s="5" t="s">
        <v>267</v>
      </c>
      <c r="D22" s="6">
        <v>512</v>
      </c>
      <c r="E22" s="6">
        <v>572.70000000000005</v>
      </c>
      <c r="F22" s="46">
        <f t="shared" si="0"/>
        <v>-0.10598917408765504</v>
      </c>
      <c r="G22" s="7">
        <v>66</v>
      </c>
      <c r="H22" s="7">
        <v>2</v>
      </c>
      <c r="I22" s="8">
        <f t="shared" si="1"/>
        <v>33</v>
      </c>
      <c r="J22" s="8">
        <v>1</v>
      </c>
      <c r="K22" s="8">
        <v>7</v>
      </c>
      <c r="L22" s="6">
        <v>169639.87</v>
      </c>
      <c r="M22" s="7">
        <v>23169</v>
      </c>
      <c r="N22" s="9">
        <v>45583</v>
      </c>
      <c r="O22" s="23" t="s">
        <v>115</v>
      </c>
    </row>
    <row r="23" spans="1:15" s="53" customFormat="1" ht="24.95" customHeight="1">
      <c r="A23" s="4">
        <v>21</v>
      </c>
      <c r="B23" s="6" t="s">
        <v>17</v>
      </c>
      <c r="C23" s="52" t="s">
        <v>319</v>
      </c>
      <c r="D23" s="6">
        <v>502.5</v>
      </c>
      <c r="E23" s="6" t="s">
        <v>15</v>
      </c>
      <c r="F23" s="6" t="s">
        <v>15</v>
      </c>
      <c r="G23" s="7">
        <v>99</v>
      </c>
      <c r="H23" s="7">
        <v>11</v>
      </c>
      <c r="I23" s="8">
        <f t="shared" si="1"/>
        <v>9</v>
      </c>
      <c r="J23" s="8">
        <v>5</v>
      </c>
      <c r="K23" s="8">
        <v>1</v>
      </c>
      <c r="L23" s="6">
        <v>502.5</v>
      </c>
      <c r="M23" s="7">
        <v>99</v>
      </c>
      <c r="N23" s="9">
        <v>45625</v>
      </c>
      <c r="O23" s="23" t="s">
        <v>240</v>
      </c>
    </row>
    <row r="24" spans="1:15" ht="24.95" customHeight="1">
      <c r="A24" s="4">
        <v>22</v>
      </c>
      <c r="B24" s="8">
        <v>22</v>
      </c>
      <c r="C24" s="52" t="s">
        <v>296</v>
      </c>
      <c r="D24" s="6">
        <v>253.5</v>
      </c>
      <c r="E24" s="6">
        <v>215.6</v>
      </c>
      <c r="F24" s="46">
        <f>(D24-E24)/E24</f>
        <v>0.17578849721706868</v>
      </c>
      <c r="G24" s="7">
        <v>33</v>
      </c>
      <c r="H24" s="7">
        <v>2</v>
      </c>
      <c r="I24" s="8">
        <f t="shared" si="1"/>
        <v>16.5</v>
      </c>
      <c r="J24" s="8">
        <v>1</v>
      </c>
      <c r="K24" s="8">
        <v>4</v>
      </c>
      <c r="L24" s="6">
        <v>24861.85</v>
      </c>
      <c r="M24" s="7">
        <v>3524</v>
      </c>
      <c r="N24" s="9">
        <v>45604</v>
      </c>
      <c r="O24" s="23" t="s">
        <v>11</v>
      </c>
    </row>
    <row r="25" spans="1:15" s="53" customFormat="1" ht="24.95" customHeight="1">
      <c r="A25" s="4">
        <v>23</v>
      </c>
      <c r="B25" s="6" t="s">
        <v>15</v>
      </c>
      <c r="C25" s="52" t="s">
        <v>266</v>
      </c>
      <c r="D25" s="6">
        <v>194</v>
      </c>
      <c r="E25" s="6" t="s">
        <v>15</v>
      </c>
      <c r="F25" s="46" t="s">
        <v>15</v>
      </c>
      <c r="G25" s="7">
        <v>33</v>
      </c>
      <c r="H25" s="7">
        <v>1</v>
      </c>
      <c r="I25" s="8">
        <f t="shared" si="1"/>
        <v>33</v>
      </c>
      <c r="J25" s="8">
        <v>1</v>
      </c>
      <c r="K25" s="8">
        <v>5</v>
      </c>
      <c r="L25" s="6">
        <v>4649.1000000000004</v>
      </c>
      <c r="M25" s="7">
        <v>787</v>
      </c>
      <c r="N25" s="9">
        <v>45583</v>
      </c>
      <c r="O25" s="23" t="s">
        <v>23</v>
      </c>
    </row>
    <row r="26" spans="1:15" s="53" customFormat="1" ht="24.95" customHeight="1">
      <c r="A26" s="4">
        <v>24</v>
      </c>
      <c r="B26" s="8">
        <v>31</v>
      </c>
      <c r="C26" s="5" t="s">
        <v>245</v>
      </c>
      <c r="D26" s="6">
        <v>150</v>
      </c>
      <c r="E26" s="6">
        <v>25</v>
      </c>
      <c r="F26" s="46">
        <f>(D26-E26)/E26</f>
        <v>5</v>
      </c>
      <c r="G26" s="7">
        <v>30</v>
      </c>
      <c r="H26" s="8" t="s">
        <v>15</v>
      </c>
      <c r="I26" s="8" t="s">
        <v>15</v>
      </c>
      <c r="J26" s="8">
        <v>1</v>
      </c>
      <c r="K26" s="8">
        <v>8</v>
      </c>
      <c r="L26" s="6">
        <v>53771</v>
      </c>
      <c r="M26" s="7">
        <v>10464</v>
      </c>
      <c r="N26" s="9">
        <v>45576</v>
      </c>
      <c r="O26" s="23" t="s">
        <v>13</v>
      </c>
    </row>
    <row r="27" spans="1:15" s="53" customFormat="1" ht="24.95" customHeight="1">
      <c r="A27" s="4">
        <v>25</v>
      </c>
      <c r="B27" s="8">
        <v>17</v>
      </c>
      <c r="C27" s="52" t="s">
        <v>305</v>
      </c>
      <c r="D27" s="6">
        <v>148</v>
      </c>
      <c r="E27" s="6">
        <v>870</v>
      </c>
      <c r="F27" s="46">
        <f>(D27-E27)/E27</f>
        <v>-0.8298850574712644</v>
      </c>
      <c r="G27" s="7">
        <v>27</v>
      </c>
      <c r="H27" s="7">
        <v>2</v>
      </c>
      <c r="I27" s="8">
        <f>G27/H27</f>
        <v>13.5</v>
      </c>
      <c r="J27" s="8">
        <v>2</v>
      </c>
      <c r="K27" s="8" t="s">
        <v>15</v>
      </c>
      <c r="L27" s="6">
        <v>1912</v>
      </c>
      <c r="M27" s="7">
        <v>355</v>
      </c>
      <c r="N27" s="9">
        <v>45576</v>
      </c>
      <c r="O27" s="23" t="s">
        <v>80</v>
      </c>
    </row>
    <row r="28" spans="1:15" s="53" customFormat="1" ht="24.95" customHeight="1">
      <c r="A28" s="4">
        <v>26</v>
      </c>
      <c r="B28" s="8">
        <v>27</v>
      </c>
      <c r="C28" s="52" t="s">
        <v>311</v>
      </c>
      <c r="D28" s="6">
        <v>48</v>
      </c>
      <c r="E28" s="6">
        <v>61</v>
      </c>
      <c r="F28" s="46">
        <f>(D28-E28)/E28</f>
        <v>-0.21311475409836064</v>
      </c>
      <c r="G28" s="7">
        <v>9</v>
      </c>
      <c r="H28" s="7">
        <v>3</v>
      </c>
      <c r="I28" s="8">
        <f>G28/H28</f>
        <v>3</v>
      </c>
      <c r="J28" s="8">
        <v>2</v>
      </c>
      <c r="K28" s="8">
        <v>2</v>
      </c>
      <c r="L28" s="6">
        <v>208.6</v>
      </c>
      <c r="M28" s="7">
        <v>36</v>
      </c>
      <c r="N28" s="9">
        <v>45618</v>
      </c>
      <c r="O28" s="23" t="s">
        <v>240</v>
      </c>
    </row>
    <row r="29" spans="1:15" ht="24.95" customHeight="1">
      <c r="A29" s="4">
        <v>27</v>
      </c>
      <c r="B29" s="8">
        <v>15</v>
      </c>
      <c r="C29" s="52" t="s">
        <v>310</v>
      </c>
      <c r="D29" s="6">
        <v>38</v>
      </c>
      <c r="E29" s="6">
        <v>1704</v>
      </c>
      <c r="F29" s="46">
        <f>(D29-E29)/E29</f>
        <v>-0.97769953051643188</v>
      </c>
      <c r="G29" s="7">
        <v>6</v>
      </c>
      <c r="H29" s="46" t="s">
        <v>15</v>
      </c>
      <c r="I29" s="46" t="s">
        <v>15</v>
      </c>
      <c r="J29" s="8">
        <v>1</v>
      </c>
      <c r="K29" s="8">
        <v>2</v>
      </c>
      <c r="L29" s="6">
        <v>3023</v>
      </c>
      <c r="M29" s="7">
        <v>466</v>
      </c>
      <c r="N29" s="9">
        <v>45618</v>
      </c>
      <c r="O29" s="23" t="s">
        <v>13</v>
      </c>
    </row>
    <row r="30" spans="1:15" ht="24.95" customHeight="1">
      <c r="A30" s="34" t="s">
        <v>24</v>
      </c>
      <c r="B30" s="43" t="s">
        <v>24</v>
      </c>
      <c r="C30" s="35" t="s">
        <v>175</v>
      </c>
      <c r="D30" s="36">
        <f>SUBTOTAL(109,Table13234567891011121314151617181926192021222324252827[Pajamos 
(GBO)])</f>
        <v>429183.1999999999</v>
      </c>
      <c r="E30" s="36" t="s">
        <v>318</v>
      </c>
      <c r="F30" s="37">
        <f t="shared" ref="F30" si="2">(D30-E30)/E30</f>
        <v>0.33085839385275606</v>
      </c>
      <c r="G30" s="38">
        <f>SUBTOTAL(109,Table13234567891011121314151617181926192021222324252827[Žiūrovų sk. 
(ADM)])</f>
        <v>63853</v>
      </c>
      <c r="H30" s="34"/>
      <c r="I30" s="34"/>
      <c r="J30" s="34"/>
      <c r="K30" s="43"/>
      <c r="L30" s="39"/>
      <c r="M30" s="50"/>
      <c r="N30" s="34"/>
      <c r="O30" s="34" t="s">
        <v>24</v>
      </c>
    </row>
    <row r="31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opLeftCell="A2" zoomScale="60" zoomScaleNormal="60" workbookViewId="0">
      <selection activeCell="C28" sqref="C28:O28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19" sqref="C19:O1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31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12.20-12.22</vt:lpstr>
      <vt:lpstr>12.13-12.15</vt:lpstr>
      <vt:lpstr>12.06-12.08</vt:lpstr>
      <vt:lpstr>11.29-12.01</vt:lpstr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2024-12-27T13:20:36Z</dcterms:modified>
</cp:coreProperties>
</file>